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36" windowWidth="9252" windowHeight="5460" tabRatio="858" activeTab="0"/>
  </bookViews>
  <sheets>
    <sheet name="Consol PL" sheetId="1" r:id="rId1"/>
    <sheet name="BS" sheetId="2" r:id="rId2"/>
    <sheet name="Statement of Equity" sheetId="3" r:id="rId3"/>
    <sheet name="Cash flow" sheetId="4" r:id="rId4"/>
    <sheet name="NOTE 1" sheetId="5" r:id="rId5"/>
  </sheets>
  <definedNames>
    <definedName name="_xlnm.Print_Area" localSheetId="1">'BS'!$A$1:$F$55</definedName>
    <definedName name="_xlnm.Print_Area" localSheetId="3">'Cash flow'!$A$1:$G$39</definedName>
    <definedName name="_xlnm.Print_Area" localSheetId="0">'Consol PL'!$A$1:$K$35</definedName>
    <definedName name="_xlnm.Print_Area" localSheetId="4">'NOTE 1'!$A$1:$L$220</definedName>
    <definedName name="_xlnm.Print_Area" localSheetId="2">'Statement of Equity'!$A$1:$O$35</definedName>
    <definedName name="_xlnm.Print_Titles" localSheetId="4">'NOTE 1'!$5:$5</definedName>
    <definedName name="TABLE" localSheetId="4">'NOTE 1'!#REF!</definedName>
  </definedNames>
  <calcPr fullCalcOnLoad="1"/>
</workbook>
</file>

<file path=xl/sharedStrings.xml><?xml version="1.0" encoding="utf-8"?>
<sst xmlns="http://schemas.openxmlformats.org/spreadsheetml/2006/main" count="371" uniqueCount="286">
  <si>
    <t>B16.</t>
  </si>
  <si>
    <t>A6.</t>
  </si>
  <si>
    <t>Debts and Equity Securities</t>
  </si>
  <si>
    <t>A7.</t>
  </si>
  <si>
    <t>Dividends Paid</t>
  </si>
  <si>
    <t>A8.</t>
  </si>
  <si>
    <t>Segmental Information</t>
  </si>
  <si>
    <t>Segmental Information (Cont'd.)</t>
  </si>
  <si>
    <t>Subsequent Events</t>
  </si>
  <si>
    <t>A11.</t>
  </si>
  <si>
    <t>A12.</t>
  </si>
  <si>
    <t>A13.</t>
  </si>
  <si>
    <t>B15.</t>
  </si>
  <si>
    <t>B19.</t>
  </si>
  <si>
    <t>Sale of  Unquoted Investments and Properties</t>
  </si>
  <si>
    <t>B20.</t>
  </si>
  <si>
    <t>B21.</t>
  </si>
  <si>
    <t>Changes in Material Litigations</t>
  </si>
  <si>
    <t>Dividend Payable</t>
  </si>
  <si>
    <t>UNAUDITED CONDENSED CONSOLIDATED INCOME STATEMENTS</t>
  </si>
  <si>
    <t>RM'000</t>
  </si>
  <si>
    <t>Taxation</t>
  </si>
  <si>
    <t>Minority interests</t>
  </si>
  <si>
    <t>Associates</t>
  </si>
  <si>
    <t>Current</t>
  </si>
  <si>
    <t>Investment properties</t>
  </si>
  <si>
    <t>Investments</t>
  </si>
  <si>
    <t>Current assets</t>
  </si>
  <si>
    <t>Current liabilities</t>
  </si>
  <si>
    <t>Share capital</t>
  </si>
  <si>
    <t>Reserves</t>
  </si>
  <si>
    <t>4</t>
  </si>
  <si>
    <t>5</t>
  </si>
  <si>
    <t>6</t>
  </si>
  <si>
    <t>7</t>
  </si>
  <si>
    <t>10</t>
  </si>
  <si>
    <t>11</t>
  </si>
  <si>
    <t>12</t>
  </si>
  <si>
    <t>13</t>
  </si>
  <si>
    <t>14</t>
  </si>
  <si>
    <t xml:space="preserve">   RM'000</t>
  </si>
  <si>
    <t>Non current assets</t>
  </si>
  <si>
    <t>Revenue</t>
  </si>
  <si>
    <t>Inventories</t>
  </si>
  <si>
    <t>Property, plant and equipment</t>
  </si>
  <si>
    <t xml:space="preserve"> - Term loan</t>
  </si>
  <si>
    <t xml:space="preserve"> - Current</t>
  </si>
  <si>
    <t>Total</t>
  </si>
  <si>
    <t xml:space="preserve">- </t>
  </si>
  <si>
    <t>Exchange fluctuation</t>
  </si>
  <si>
    <t>Net profit for the period</t>
  </si>
  <si>
    <t>Operating cost</t>
  </si>
  <si>
    <t>Profit from operations</t>
  </si>
  <si>
    <t>Finance cost</t>
  </si>
  <si>
    <t>Receipts from customers</t>
  </si>
  <si>
    <t>Cash paid to suppliers and employees</t>
  </si>
  <si>
    <t>Interest paid</t>
  </si>
  <si>
    <t>Cash and Cash Equivalent at End of Period</t>
  </si>
  <si>
    <t>1</t>
  </si>
  <si>
    <t>-</t>
  </si>
  <si>
    <t>Interest income</t>
  </si>
  <si>
    <t>Share of results of Associates</t>
  </si>
  <si>
    <t>Shareholders' equity</t>
  </si>
  <si>
    <t>Others</t>
  </si>
  <si>
    <t>15</t>
  </si>
  <si>
    <t>16</t>
  </si>
  <si>
    <t xml:space="preserve">RM'000 </t>
  </si>
  <si>
    <t xml:space="preserve">Share </t>
  </si>
  <si>
    <t xml:space="preserve">Capital </t>
  </si>
  <si>
    <t xml:space="preserve">Premium </t>
  </si>
  <si>
    <t xml:space="preserve">Reserves </t>
  </si>
  <si>
    <t xml:space="preserve">Total </t>
  </si>
  <si>
    <t>Quoted Securities</t>
  </si>
  <si>
    <t>Earnings Per Share</t>
  </si>
  <si>
    <t>Changes in Group Composition</t>
  </si>
  <si>
    <t>Status of Corporate Proposal</t>
  </si>
  <si>
    <t>Group Borrowings and Debt Securities</t>
  </si>
  <si>
    <t>Off Balance Sheet Financial Instruments</t>
  </si>
  <si>
    <t>Group total sales</t>
  </si>
  <si>
    <t>Inter-segment sales</t>
  </si>
  <si>
    <t>External sales</t>
  </si>
  <si>
    <t>Result</t>
  </si>
  <si>
    <t>Segment information for the cumulative period is presented in respect of the Group's business segments as follows:</t>
  </si>
  <si>
    <t>13.</t>
  </si>
  <si>
    <t>Interest expense</t>
  </si>
  <si>
    <t xml:space="preserve">Segment result </t>
  </si>
  <si>
    <t xml:space="preserve">Share of result of </t>
  </si>
  <si>
    <t>Current Period</t>
  </si>
  <si>
    <t>Cumulative Period</t>
  </si>
  <si>
    <t>UNAUDITED CONDENSED CONSOLIDATED STATEMENT OF CHANGES IN EQUITY</t>
  </si>
  <si>
    <t>Elim'n</t>
  </si>
  <si>
    <t>Trade and other payables</t>
  </si>
  <si>
    <t>Period</t>
  </si>
  <si>
    <t>Cumulative</t>
  </si>
  <si>
    <t>Operating Activities</t>
  </si>
  <si>
    <t xml:space="preserve">    - external</t>
  </si>
  <si>
    <t xml:space="preserve">    Associates</t>
  </si>
  <si>
    <t xml:space="preserve">For the quarter ended </t>
  </si>
  <si>
    <t>Basis of Preparation</t>
  </si>
  <si>
    <t>UNAUDITED CONDENSED CONSOLIDATED CASH FLOW STATEMENT</t>
  </si>
  <si>
    <t>Deposits, cash and bank balances</t>
  </si>
  <si>
    <t>There has been no revaluation of property, plant and equipment during the current quarter.</t>
  </si>
  <si>
    <t>Restated</t>
  </si>
  <si>
    <t>Prepaid  land lease payments</t>
  </si>
  <si>
    <t xml:space="preserve">*Share </t>
  </si>
  <si>
    <t>Denotes non distributable reserves.</t>
  </si>
  <si>
    <t xml:space="preserve">* </t>
  </si>
  <si>
    <t>Notes on variance in actual profit and shortfall in profit guarantee</t>
  </si>
  <si>
    <t>Profit before taxation</t>
  </si>
  <si>
    <t>A1.</t>
  </si>
  <si>
    <t>A2.</t>
  </si>
  <si>
    <t>A4.</t>
  </si>
  <si>
    <t>Unusual Items Due to Their Nature, Size or Incidence</t>
  </si>
  <si>
    <t>Long term borrowings</t>
  </si>
  <si>
    <t>Borrowings</t>
  </si>
  <si>
    <t>Deferred tax liabilities</t>
  </si>
  <si>
    <t>UNAUDITED CONDENSED CONSOLIDATED BALANCE SHEET</t>
  </si>
  <si>
    <t>Part B - Explanatory Notes Pursuant to Appendix 9B of the Listing Requirements of Bursa Malaysia</t>
  </si>
  <si>
    <t xml:space="preserve">NOTES </t>
  </si>
  <si>
    <t xml:space="preserve">  the income statement </t>
  </si>
  <si>
    <t>Carrying Amount of Revalued Assets</t>
  </si>
  <si>
    <t>Minority</t>
  </si>
  <si>
    <t>Interests</t>
  </si>
  <si>
    <t>Equity</t>
  </si>
  <si>
    <t>Attributable to shareholders of Company</t>
  </si>
  <si>
    <t>Attributable to:</t>
  </si>
  <si>
    <t>Shareholders of the Company</t>
  </si>
  <si>
    <t>ASSETS</t>
  </si>
  <si>
    <t>TOTAL ASSETS</t>
  </si>
  <si>
    <t>EQUITY AND LIABILITIES</t>
  </si>
  <si>
    <t>Equity attributable to equity holders of the Company</t>
  </si>
  <si>
    <t>Total liabilities</t>
  </si>
  <si>
    <t>TOTAL EQUITY AND LIABILITIES</t>
  </si>
  <si>
    <t>Audited</t>
  </si>
  <si>
    <t>2007</t>
  </si>
  <si>
    <t>Foreign exchange translation difference</t>
  </si>
  <si>
    <t>Tax paid less refund</t>
  </si>
  <si>
    <t>Changes in Accounting Policies</t>
  </si>
  <si>
    <t>Net assets per share attributable to ordinary equity holders of the parent - RM</t>
  </si>
  <si>
    <t>Part A - Explanatory Notes Pursuant to FRS 134</t>
  </si>
  <si>
    <t xml:space="preserve">Material Changes in Quarterly Results Compared to The Results of the Immediate  Preceding Quarter </t>
  </si>
  <si>
    <t xml:space="preserve">Performance Review </t>
  </si>
  <si>
    <t>Capital Commitments</t>
  </si>
  <si>
    <t>Profit after taxation for the period</t>
  </si>
  <si>
    <t>Malaysian taxation based on profit for the period:</t>
  </si>
  <si>
    <t>*Exchange</t>
  </si>
  <si>
    <t>Fluctuation</t>
  </si>
  <si>
    <t>Loss)</t>
  </si>
  <si>
    <t>Retained  Profit</t>
  </si>
  <si>
    <t xml:space="preserve"> /(Accumulated</t>
  </si>
  <si>
    <t>Boustead Heavy Industries Corporation Berhad (11106-V)</t>
  </si>
  <si>
    <t>Capital expenditure</t>
  </si>
  <si>
    <t>The business operations of the Group are not materially affected by any seasonal or cyclical factors.</t>
  </si>
  <si>
    <t xml:space="preserve">Net gain not recognised in </t>
  </si>
  <si>
    <t xml:space="preserve">Changes in Contingent Liabilities </t>
  </si>
  <si>
    <t>Non-Malaysian taxation based on profit for the period:</t>
  </si>
  <si>
    <t xml:space="preserve"> - Hire Purchase and finance lease liabilities</t>
  </si>
  <si>
    <t>Company</t>
  </si>
  <si>
    <t>Amount</t>
  </si>
  <si>
    <t>Remark</t>
  </si>
  <si>
    <t xml:space="preserve">Boustead Penang </t>
  </si>
  <si>
    <t xml:space="preserve">    Shipyard Sdn  Bhd</t>
  </si>
  <si>
    <t>B24</t>
  </si>
  <si>
    <t>B25</t>
  </si>
  <si>
    <t>B26</t>
  </si>
  <si>
    <t>There were no purchases or disposals of quoted securities for the period under review.</t>
  </si>
  <si>
    <t>Balance at 1 January 2007 (restated)</t>
  </si>
  <si>
    <t xml:space="preserve">Cash and cash equivalent at beginning of period </t>
  </si>
  <si>
    <t xml:space="preserve">Tetuan Thanggaya </t>
  </si>
  <si>
    <t xml:space="preserve">    Khoo &amp; Co.</t>
  </si>
  <si>
    <t>Authorised and contracted</t>
  </si>
  <si>
    <t>Sedap Development Sdn Bhd</t>
  </si>
  <si>
    <t>Berhad</t>
  </si>
  <si>
    <t xml:space="preserve">Malayan Banking </t>
  </si>
  <si>
    <t>31.12.2007</t>
  </si>
  <si>
    <t>Deferred tax assets</t>
  </si>
  <si>
    <t>Heavy engineering</t>
  </si>
  <si>
    <t xml:space="preserve">Short term borrowings </t>
  </si>
  <si>
    <t>There were no  sales of unquoted investments and properties for the period under review.</t>
  </si>
  <si>
    <t>There were no corporate proposals announced and there are none pending completion.</t>
  </si>
  <si>
    <t>Basic earnings/(loss) per share for:</t>
  </si>
  <si>
    <t>sen</t>
  </si>
  <si>
    <t xml:space="preserve">Profit before taxation  </t>
  </si>
  <si>
    <t xml:space="preserve">Profit for the year </t>
  </si>
  <si>
    <t>A3.</t>
  </si>
  <si>
    <t>Comments about Seasonal or Cyclical Factors</t>
  </si>
  <si>
    <t>A5.</t>
  </si>
  <si>
    <t>Change in Estimates</t>
  </si>
  <si>
    <t>A9.</t>
  </si>
  <si>
    <t>A10</t>
  </si>
  <si>
    <t>B14.</t>
  </si>
  <si>
    <t>B17</t>
  </si>
  <si>
    <t>B18.</t>
  </si>
  <si>
    <t>B23</t>
  </si>
  <si>
    <t xml:space="preserve"> Receivables</t>
  </si>
  <si>
    <t>Cash and bank balances</t>
  </si>
  <si>
    <t>Total equity</t>
  </si>
  <si>
    <t>Non current liablities</t>
  </si>
  <si>
    <t>Loss before taxation</t>
  </si>
  <si>
    <t>Net profit/(loss) for the period</t>
  </si>
  <si>
    <t>Financing Activities</t>
  </si>
  <si>
    <t>Analysis of Cash and Cash Equivalents</t>
  </si>
  <si>
    <t>The Unaudited Condensed Consolidated Income Statements should be read in conjunction with the Audited Financial Statements for the Year Ended 31 December 2007.</t>
  </si>
  <si>
    <t>Balance at 1 January 2008</t>
  </si>
  <si>
    <t>The Unaudited Condensed Consolidated Balance Sheets should be read in conjunction with the Audited Financial Statements for the Year Ended 31 December 2007.</t>
  </si>
  <si>
    <t>The Unaudited Condensed Consolidated Statements of Changes of Equity should be read in conjunction with the Audited Financial Statements for the Year Ended 31 December 2007.</t>
  </si>
  <si>
    <t>2008</t>
  </si>
  <si>
    <t>The Unaudited Condensed Consolidated Cash Flow Statement should be read in conjunction with the Audited Financial Statements for the Year Ended 31 December 2007.</t>
  </si>
  <si>
    <t>The interim financial statements are unaudited and have been prepared in compliance with the requirements of FRS 134: Interim Financial Reporting and paragraph 9.22 of the Listing Requirements of Bursa Malaysia Securities Berhad, and should be read in conjunction with the Group's audited financial statements for the year ended 31 December 2007.</t>
  </si>
  <si>
    <t xml:space="preserve">The accounting policies and method of computation adopted by the Group are consistent with those used in the preparation of the Y2007 Audited Financial Statements, except for the adoption of the following new/revised Financial Reporting Standards (FRS) effective for financial period beginning 1 January 2008.  </t>
  </si>
  <si>
    <t>Amendment to FRS 107 - Cash Flow Statements</t>
  </si>
  <si>
    <t>Amendment to FRS 111 - Construction Contracts</t>
  </si>
  <si>
    <t>Amendment to FRS 112 - Income Taxes</t>
  </si>
  <si>
    <t>Amendment to FRS 118 - Revenue</t>
  </si>
  <si>
    <t>Amendment to FRS 134 - Interim Financial Reporting</t>
  </si>
  <si>
    <t>Amendment to FRS 120 - Accounting for Government Grants andDisclosure of Government Assistance</t>
  </si>
  <si>
    <t>Amendment to FRS 121 - The Effects of Changes in Foreign ExchangeRates: Net Investment in a Foreign Operation</t>
  </si>
  <si>
    <t>Amendment to FRS 137 - Provisions, Contingent Liabilities and Contingent Assets</t>
  </si>
  <si>
    <t>IC Interpretation 1 - Changes in Existing Decommissioning, Restorationand Similar Liabilities</t>
  </si>
  <si>
    <t>IC Interpretation 2 - Members' Shares in Co-operative Entities andSimilar Instruments</t>
  </si>
  <si>
    <t>There were no material changes in estimates of amounts reported in the prior interim periods of the  previous financial year.</t>
  </si>
  <si>
    <t>There were no issuances and repayment of debt and equity securities, share buybacks, share cancellations, shares held as treasury shares and resale of treasury shares in the current financial period.</t>
  </si>
  <si>
    <t xml:space="preserve">The status of the contingent liabilities  disclosed in the 2007 Annual Report remains unchanged.No other contingent liability has arisen since the financial year end. </t>
  </si>
  <si>
    <t>Prospect for the current year</t>
  </si>
  <si>
    <t>There were no changes in material litigation, including the status of pending material litigation since the last annual balance sheet as at 31 December 2007, except the following cases are pending:-</t>
  </si>
  <si>
    <t>Number of ordinary shares in issue ('000)</t>
  </si>
  <si>
    <t>Notes to the Interim Financial Report for the Quarter Ended 31 March 2008</t>
  </si>
  <si>
    <t>Note: The corresponding  period was restated.</t>
  </si>
  <si>
    <t>IC Interpretation 8 - Scope of FRS 2</t>
  </si>
  <si>
    <t xml:space="preserve"> </t>
  </si>
  <si>
    <t>IC Interpretation 5 - Rights to Interests Arising from Decommissioning,Restoration and Environmental Rehabilitation Funds</t>
  </si>
  <si>
    <t>IC Interpretation 6 - Liabilities Arising from Participating in a SpecificMarket - Waste Electrical and Electronic Equipment</t>
  </si>
  <si>
    <t>31 December</t>
  </si>
  <si>
    <t xml:space="preserve">There were no material subsequent events  that will affect the financial statements of the financial period under review. </t>
  </si>
  <si>
    <t>The Group's effective tax rate for the current quarter and financial year-to-date is lower than the statutory rate of tax applicable mainly due to the availability of unutilised tax losses and unabsorbed capital allowances.</t>
  </si>
  <si>
    <t>Repayment of  borrowings</t>
  </si>
  <si>
    <t>Net (decrease)/increase in cash and cash equivalents</t>
  </si>
  <si>
    <t>Investing Activities</t>
  </si>
  <si>
    <t>Overdrafts</t>
  </si>
  <si>
    <t xml:space="preserve">                        - Financial Reporting in Hyperinflationary Economies</t>
  </si>
  <si>
    <r>
      <t xml:space="preserve">IC Interpretation 7 - Applying the Restatement Approach Under FRS 129 </t>
    </r>
    <r>
      <rPr>
        <sz val="10"/>
        <rFont val="Times New Roman"/>
        <family val="1"/>
      </rPr>
      <t>2004</t>
    </r>
    <r>
      <rPr>
        <sz val="18"/>
        <rFont val="Times New Roman"/>
        <family val="1"/>
      </rPr>
      <t xml:space="preserve"> </t>
    </r>
  </si>
  <si>
    <t>There were no changes in the composition of the Group during the period under review.</t>
  </si>
  <si>
    <t>The Group has not issued any profit guarantees.</t>
  </si>
  <si>
    <t>Earnings per share - sen</t>
  </si>
  <si>
    <t xml:space="preserve">Basic </t>
  </si>
  <si>
    <t>Note: The corresponding  periods were restated.</t>
  </si>
  <si>
    <t>Trading &amp; sevices</t>
  </si>
  <si>
    <t xml:space="preserve">Long Term Borrowings </t>
  </si>
  <si>
    <t>For the quarter ended 30 June 2008</t>
  </si>
  <si>
    <t>As at 30 June 2008</t>
  </si>
  <si>
    <t>30 June 2008</t>
  </si>
  <si>
    <t>Balance at 30 June 2007</t>
  </si>
  <si>
    <t>Balance at 30 June 2008</t>
  </si>
  <si>
    <t>There were no items affecting the assets , liabilities, equity, net income or cash flows of the Group that are unusual because of their  nature, size, or incidence for the current financial quarter ended 30 June 2008.</t>
  </si>
  <si>
    <t>Total group borrowings as at 30 June 2008 are as follows:-</t>
  </si>
  <si>
    <t>No dividend has been declared for the financial period ended 30 June 2008.</t>
  </si>
  <si>
    <t xml:space="preserve">A final tax exempt dividend of 1.5 sen (2006: Nil) in respect of the financial year ended 31 December 2007 amounting to RM3.73 million was paid on 12 May 2008.  </t>
  </si>
  <si>
    <t>The Group has the following commitments as at 30 June 2008:</t>
  </si>
  <si>
    <t>Despite the challenging economic conditions, as a result of higher revenue, the Group was able to further improve its current quarter contribution before the share of profit of associates.</t>
  </si>
  <si>
    <t>- Deferred</t>
  </si>
  <si>
    <t>B22</t>
  </si>
  <si>
    <t>30.06.2008</t>
  </si>
  <si>
    <t>The Group does not have any off balance sheet financial instruments as at 30 June 2008.</t>
  </si>
  <si>
    <t xml:space="preserve">Meridien Shore Sdn </t>
  </si>
  <si>
    <t>Boustead Naval Shipyard Sdn Bhd</t>
  </si>
  <si>
    <t>Claimant company</t>
  </si>
  <si>
    <t>(BN Shipyard)</t>
  </si>
  <si>
    <t>Bhd (Meridien)</t>
  </si>
  <si>
    <t xml:space="preserve">Dividend </t>
  </si>
  <si>
    <t>-Final of the previous year</t>
  </si>
  <si>
    <t>Cash (used in)/generated from operations</t>
  </si>
  <si>
    <t>Net cash (used in)/ generated from operating activities</t>
  </si>
  <si>
    <t>Dividends paid to shareholders of the Company</t>
  </si>
  <si>
    <t>Net cash (used in)/generated from financing activities</t>
  </si>
  <si>
    <t>plantiff. Hearing fixed on 4 September 2008.</t>
  </si>
  <si>
    <t xml:space="preserve">Pending hearing on summary judgement application filed by </t>
  </si>
  <si>
    <t xml:space="preserve">For the half year ended 30 June 2008, the Group posted a marked improvement with unaudited revenue of RM212.4 million and profit before tax of RM70.1 million as compared to a revenue of RM42.2 million and a profit before tax of RM2.2 million for the previous year corresponding period.
</t>
  </si>
  <si>
    <t>Included in the share of results  of associates is the Group's share of utilisation of previously unrecognised tax losses by Boustead Naval Shipyard Sdn Bhd amounting to RM8.8 million.</t>
  </si>
  <si>
    <t>The improvement is mainly due to the increase in income from shipbuilding and its related activities.The Group is also facing challenges of rising direct costs and operating expenses, due particularly to the sharp increases in raw material and fuel prices.</t>
  </si>
  <si>
    <t>The term loan in the previous year is denominated in US Dollars (USD14,047). All other borrowings are denominated in Ringgit Malaysia. The term loan was secured by a lien on fixed deposit.</t>
  </si>
  <si>
    <t>made in previous year.</t>
  </si>
  <si>
    <t>The Court has yet to fix another auction date. Provision for</t>
  </si>
  <si>
    <t>foreseeable loss for the land  based on the  fair  value had been</t>
  </si>
  <si>
    <t>The auction  on 21 July 2008 was aborted as there was no bidder.</t>
  </si>
  <si>
    <t>The application of the above standards and interpretations are not expected to have any material impact  in the financial statements of the Group.</t>
  </si>
  <si>
    <t>The Group is expected to sustain its growth given the activities in the maritime and oil &amp; gas sectors.  The renewal of the Petronas license for Boustead Penang Shipyard Sdn Bhd, our wholly-owned subsidiary, in May 2008 is a positive development which will enable us to actively participate in oil and gas related activities.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</si>
</sst>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00_);\(&quot;RM&quot;#,##0.00\)"/>
    <numFmt numFmtId="179" formatCode="_(&quot;RM&quot;* #,##0_);_(&quot;RM&quot;* \(#,##0\);_(&quot;RM&quot;* &quot;-&quot;_);_(@_)"/>
    <numFmt numFmtId="180" formatCode="_(&quot;RM&quot;* #,##0.00_);_(&quot;RM&quot;* \(#,##0.00\);_(&quot;RM&quot;* &quot;-&quot;??_);_(@_)"/>
    <numFmt numFmtId="181" formatCode="0.0%"/>
    <numFmt numFmtId="182" formatCode="#,##0.0_);\(#,##0.0\)"/>
    <numFmt numFmtId="183" formatCode="_(* #,##0_);_(* \(#,##0\);_(* &quot;-&quot;??_);_(@_)"/>
    <numFmt numFmtId="184" formatCode="_(* #,##0.0_);_(* \(#,##0.0\);_(* &quot;-&quot;??_);_(@_)"/>
    <numFmt numFmtId="185" formatCode="dd/mmm/yyyy"/>
    <numFmt numFmtId="186" formatCode="#,##0;\(#,##0\)"/>
    <numFmt numFmtId="187" formatCode="0.0"/>
    <numFmt numFmtId="188" formatCode="#,##0.0;\-#,##0.0"/>
    <numFmt numFmtId="189" formatCode="0.000"/>
    <numFmt numFmtId="190" formatCode="_(* #,##0.000_);_(* \(#,##0.000\);_(* &quot;-&quot;??_);_(@_)"/>
    <numFmt numFmtId="191" formatCode="[$-409]mmm\-yy;@"/>
    <numFmt numFmtId="192" formatCode="&quot;Yes&quot;;&quot;Yes&quot;;&quot;No&quot;"/>
    <numFmt numFmtId="193" formatCode="&quot;True&quot;;&quot;True&quot;;&quot;False&quot;"/>
    <numFmt numFmtId="194" formatCode="&quot;On&quot;;&quot;On&quot;;&quot;Off&quot;"/>
    <numFmt numFmtId="195" formatCode="[$€-2]\ #,##0.00_);[Red]\([$€-2]\ #,##0.00\)"/>
    <numFmt numFmtId="196" formatCode="_(* #,##0,_);_(* \(#,##0,\);_(* &quot;-&quot;_);_(@_)"/>
    <numFmt numFmtId="197" formatCode="#,##0\ ;[Red]\(#,##0\);&quot;  -     &quot;"/>
  </numFmts>
  <fonts count="33">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u val="single"/>
      <sz val="16"/>
      <name val="Times New Roman"/>
      <family val="1"/>
    </font>
    <font>
      <sz val="15"/>
      <name val="Times New Roman"/>
      <family val="0"/>
    </font>
    <font>
      <b/>
      <sz val="15"/>
      <name val="Times New Roman"/>
      <family val="1"/>
    </font>
    <font>
      <b/>
      <sz val="18"/>
      <name val="Arial"/>
      <family val="0"/>
    </font>
    <font>
      <b/>
      <i/>
      <sz val="18"/>
      <name val="Arial"/>
      <family val="0"/>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0" fontId="4" fillId="0"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80" fontId="4" fillId="0" borderId="0" applyFont="0" applyFill="0" applyBorder="0" applyAlignment="0" applyProtection="0"/>
    <xf numFmtId="179"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37" fontId="4" fillId="0" borderId="0">
      <alignment/>
      <protection/>
    </xf>
    <xf numFmtId="0" fontId="4" fillId="0" borderId="0">
      <alignment/>
      <protection/>
    </xf>
    <xf numFmtId="9" fontId="4" fillId="0" borderId="0" applyFont="0" applyFill="0" applyBorder="0" applyAlignment="0" applyProtection="0"/>
  </cellStyleXfs>
  <cellXfs count="489">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7" fontId="20" fillId="0" borderId="0" xfId="0" applyNumberFormat="1" applyFont="1" applyFill="1" applyAlignment="1">
      <alignment horizontal="justify" wrapText="1"/>
    </xf>
    <xf numFmtId="38" fontId="12"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5" fillId="0" borderId="0" xfId="0" applyNumberFormat="1" applyFont="1" applyFill="1" applyAlignment="1">
      <alignment/>
    </xf>
    <xf numFmtId="37" fontId="17" fillId="0" borderId="0" xfId="0" applyNumberFormat="1" applyFont="1" applyFill="1" applyBorder="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17" fillId="0" borderId="0" xfId="0" applyNumberFormat="1" applyFont="1" applyFill="1" applyAlignment="1">
      <alignment/>
    </xf>
    <xf numFmtId="37" fontId="17" fillId="0" borderId="0" xfId="0" applyNumberFormat="1" applyFont="1" applyFill="1" applyBorder="1" applyAlignment="1">
      <alignment/>
    </xf>
    <xf numFmtId="37" fontId="24" fillId="0" borderId="0" xfId="0" applyNumberFormat="1" applyFont="1" applyFill="1" applyAlignment="1">
      <alignment horizontal="center"/>
    </xf>
    <xf numFmtId="37" fontId="24" fillId="0" borderId="0" xfId="0" applyNumberFormat="1" applyFont="1" applyFill="1" applyAlignment="1">
      <alignment horizontal="right"/>
    </xf>
    <xf numFmtId="37" fontId="25" fillId="0" borderId="0" xfId="0" applyNumberFormat="1" applyFont="1" applyFill="1" applyAlignment="1">
      <alignment/>
    </xf>
    <xf numFmtId="185" fontId="23" fillId="0" borderId="0" xfId="0" applyNumberFormat="1" applyFont="1" applyFill="1" applyAlignment="1" quotePrefix="1">
      <alignment horizontal="center"/>
    </xf>
    <xf numFmtId="37" fontId="26" fillId="0" borderId="0" xfId="0" applyNumberFormat="1" applyFont="1" applyFill="1" applyAlignment="1">
      <alignment horizontal="center"/>
    </xf>
    <xf numFmtId="37" fontId="27" fillId="0" borderId="0" xfId="0" applyNumberFormat="1" applyFont="1" applyFill="1" applyAlignment="1">
      <alignment/>
    </xf>
    <xf numFmtId="37" fontId="5" fillId="0" borderId="0" xfId="0" applyNumberFormat="1" applyFont="1" applyFill="1" applyAlignment="1">
      <alignment horizontal="justify" vertical="center" wrapText="1"/>
    </xf>
    <xf numFmtId="37" fontId="17" fillId="0" borderId="1" xfId="0" applyNumberFormat="1" applyFont="1" applyFill="1" applyBorder="1" applyAlignment="1">
      <alignment/>
    </xf>
    <xf numFmtId="185" fontId="23" fillId="0" borderId="0" xfId="0" applyNumberFormat="1" applyFont="1" applyFill="1" applyBorder="1" applyAlignment="1" quotePrefix="1">
      <alignment horizontal="right"/>
    </xf>
    <xf numFmtId="37" fontId="17" fillId="0" borderId="0" xfId="0" applyNumberFormat="1" applyFont="1" applyFill="1" applyAlignment="1">
      <alignment horizontal="center"/>
    </xf>
    <xf numFmtId="37" fontId="20" fillId="0" borderId="0" xfId="0" applyNumberFormat="1" applyFont="1" applyFill="1" applyAlignment="1">
      <alignment horizontal="center"/>
    </xf>
    <xf numFmtId="185" fontId="20" fillId="0" borderId="0" xfId="0" applyNumberFormat="1" applyFont="1" applyFill="1" applyAlignment="1" quotePrefix="1">
      <alignment horizontal="center"/>
    </xf>
    <xf numFmtId="1" fontId="20"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37" fontId="17" fillId="0" borderId="0" xfId="0" applyNumberFormat="1" applyFont="1" applyFill="1" applyAlignment="1">
      <alignment horizontal="center" vertical="center"/>
    </xf>
    <xf numFmtId="37" fontId="20" fillId="0" borderId="0" xfId="0" applyNumberFormat="1" applyFont="1" applyFill="1" applyAlignment="1">
      <alignment horizontal="center" vertical="center"/>
    </xf>
    <xf numFmtId="1" fontId="20" fillId="0" borderId="0" xfId="0" applyNumberFormat="1" applyFont="1" applyFill="1" applyBorder="1" applyAlignment="1" applyProtection="1">
      <alignment horizontal="left" vertical="center"/>
      <protection locked="0"/>
    </xf>
    <xf numFmtId="1" fontId="17" fillId="0" borderId="0" xfId="0" applyNumberFormat="1" applyFont="1" applyFill="1" applyBorder="1" applyAlignment="1" applyProtection="1">
      <alignment horizontal="left" vertical="center"/>
      <protection locked="0"/>
    </xf>
    <xf numFmtId="183" fontId="17" fillId="0" borderId="0" xfId="0" applyNumberFormat="1" applyFont="1" applyFill="1" applyAlignment="1">
      <alignment/>
    </xf>
    <xf numFmtId="186" fontId="20" fillId="0" borderId="0" xfId="0" applyNumberFormat="1" applyFont="1" applyFill="1" applyBorder="1" applyAlignment="1" applyProtection="1">
      <alignment vertical="center"/>
      <protection locked="0"/>
    </xf>
    <xf numFmtId="186" fontId="20" fillId="0" borderId="0" xfId="0" applyNumberFormat="1" applyFont="1" applyFill="1" applyBorder="1" applyAlignment="1" applyProtection="1">
      <alignment/>
      <protection locked="0"/>
    </xf>
    <xf numFmtId="37" fontId="20" fillId="0" borderId="0" xfId="0" applyNumberFormat="1" applyFont="1" applyFill="1" applyAlignment="1">
      <alignment vertical="center"/>
    </xf>
    <xf numFmtId="183" fontId="20" fillId="0" borderId="0" xfId="15" applyNumberFormat="1" applyFont="1" applyFill="1" applyBorder="1" applyAlignment="1">
      <alignment/>
    </xf>
    <xf numFmtId="183"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3" fillId="0" borderId="1" xfId="0" applyNumberFormat="1" applyFont="1" applyFill="1" applyBorder="1" applyAlignment="1">
      <alignment horizontal="center"/>
    </xf>
    <xf numFmtId="37" fontId="5" fillId="0" borderId="1"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1" xfId="0" applyNumberFormat="1" applyFont="1" applyFill="1" applyBorder="1" applyAlignment="1">
      <alignment/>
    </xf>
    <xf numFmtId="37" fontId="25" fillId="0" borderId="1" xfId="0" applyNumberFormat="1" applyFont="1" applyFill="1" applyBorder="1" applyAlignment="1">
      <alignment/>
    </xf>
    <xf numFmtId="38" fontId="12" fillId="0" borderId="0" xfId="0" applyNumberFormat="1" applyFont="1" applyFill="1" applyBorder="1" applyAlignment="1">
      <alignment/>
    </xf>
    <xf numFmtId="37" fontId="20" fillId="0" borderId="0" xfId="0" applyNumberFormat="1" applyFont="1" applyFill="1" applyAlignment="1">
      <alignment horizontal="left" vertical="center" wrapText="1"/>
    </xf>
    <xf numFmtId="171" fontId="18" fillId="0" borderId="1" xfId="15" applyFont="1" applyFill="1" applyBorder="1" applyAlignment="1">
      <alignment/>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3" fillId="0" borderId="0" xfId="21" applyNumberFormat="1" applyFont="1" applyFill="1" applyAlignment="1">
      <alignment/>
      <protection/>
    </xf>
    <xf numFmtId="37" fontId="6" fillId="0" borderId="0" xfId="21" applyNumberFormat="1" applyFont="1" applyFill="1" applyAlignment="1">
      <alignment horizontal="right"/>
      <protection/>
    </xf>
    <xf numFmtId="37" fontId="20" fillId="0" borderId="1" xfId="21" applyNumberFormat="1" applyFont="1" applyFill="1" applyBorder="1" applyAlignment="1">
      <alignment/>
      <protection/>
    </xf>
    <xf numFmtId="37" fontId="17" fillId="0" borderId="1" xfId="21" applyNumberFormat="1" applyFont="1" applyFill="1" applyBorder="1">
      <alignment/>
      <protection/>
    </xf>
    <xf numFmtId="49" fontId="9" fillId="0" borderId="1" xfId="21" applyNumberFormat="1" applyFont="1" applyFill="1" applyBorder="1" applyAlignment="1" quotePrefix="1">
      <alignment/>
      <protection/>
    </xf>
    <xf numFmtId="49" fontId="9" fillId="0" borderId="0" xfId="21" applyNumberFormat="1" applyFont="1" applyFill="1" applyAlignment="1" quotePrefix="1">
      <alignment/>
      <protection/>
    </xf>
    <xf numFmtId="185" fontId="9" fillId="0" borderId="0" xfId="21" applyNumberFormat="1" applyFont="1" applyFill="1" applyAlignment="1">
      <alignment horizontal="center"/>
      <protection/>
    </xf>
    <xf numFmtId="185" fontId="9" fillId="0" borderId="2" xfId="21" applyNumberFormat="1" applyFont="1" applyFill="1" applyBorder="1" applyAlignment="1" quotePrefix="1">
      <alignment horizontal="center"/>
      <protection/>
    </xf>
    <xf numFmtId="185"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1" fillId="0" borderId="0" xfId="21" applyNumberFormat="1" applyFont="1" applyFill="1">
      <alignment/>
      <protection/>
    </xf>
    <xf numFmtId="37" fontId="18" fillId="0" borderId="0" xfId="21" applyNumberFormat="1" applyFont="1" applyFill="1">
      <alignment/>
      <protection/>
    </xf>
    <xf numFmtId="37" fontId="21"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8"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1"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1" fillId="0" borderId="3" xfId="21" applyNumberFormat="1" applyFont="1" applyFill="1" applyBorder="1">
      <alignment/>
      <protection/>
    </xf>
    <xf numFmtId="37" fontId="21" fillId="0" borderId="2"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4" xfId="21" applyNumberFormat="1" applyFont="1" applyFill="1" applyBorder="1" applyAlignment="1">
      <alignment vertical="center"/>
      <protection/>
    </xf>
    <xf numFmtId="37" fontId="17" fillId="0" borderId="0" xfId="21" applyNumberFormat="1" applyFont="1" applyFill="1" applyBorder="1">
      <alignment/>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21" fillId="0" borderId="4"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188" fontId="21" fillId="0" borderId="0" xfId="21" applyNumberFormat="1" applyFont="1" applyFill="1">
      <alignment/>
      <protection/>
    </xf>
    <xf numFmtId="37" fontId="20"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1" fillId="0" borderId="5" xfId="21" applyNumberFormat="1" applyFont="1" applyFill="1" applyBorder="1" applyAlignment="1">
      <alignment vertical="center"/>
      <protection/>
    </xf>
    <xf numFmtId="37" fontId="19" fillId="0" borderId="0" xfId="21" applyNumberFormat="1" applyFont="1" applyFill="1" applyBorder="1">
      <alignment/>
      <protection/>
    </xf>
    <xf numFmtId="37" fontId="0" fillId="2" borderId="0" xfId="21" applyNumberFormat="1" applyFont="1" applyAlignment="1">
      <alignment horizontal="justify" wrapText="1"/>
      <protection/>
    </xf>
    <xf numFmtId="37" fontId="17" fillId="0" borderId="0" xfId="21" applyNumberFormat="1" applyFont="1" applyFill="1" applyAlignment="1">
      <alignment vertical="center" wrapText="1"/>
      <protection/>
    </xf>
    <xf numFmtId="183" fontId="5" fillId="0" borderId="0" xfId="0" applyNumberFormat="1" applyFont="1" applyFill="1" applyBorder="1" applyAlignment="1">
      <alignment/>
    </xf>
    <xf numFmtId="183" fontId="5" fillId="0" borderId="4" xfId="0" applyNumberFormat="1" applyFont="1" applyFill="1" applyBorder="1" applyAlignment="1">
      <alignment vertical="center"/>
    </xf>
    <xf numFmtId="183" fontId="5" fillId="0" borderId="2" xfId="0" applyNumberFormat="1" applyFont="1" applyFill="1" applyBorder="1" applyAlignment="1">
      <alignment vertical="center"/>
    </xf>
    <xf numFmtId="183" fontId="20" fillId="0" borderId="0" xfId="0" applyNumberFormat="1" applyFont="1" applyFill="1" applyAlignment="1">
      <alignment/>
    </xf>
    <xf numFmtId="183" fontId="20" fillId="0" borderId="3" xfId="0" applyNumberFormat="1" applyFont="1" applyFill="1" applyBorder="1" applyAlignment="1">
      <alignment/>
    </xf>
    <xf numFmtId="183" fontId="20" fillId="0" borderId="0" xfId="0" applyNumberFormat="1" applyFont="1" applyFill="1" applyBorder="1" applyAlignment="1">
      <alignment/>
    </xf>
    <xf numFmtId="185" fontId="20" fillId="0" borderId="0" xfId="21" applyNumberFormat="1" applyFont="1" applyFill="1" applyBorder="1" applyAlignment="1">
      <alignment horizontal="right"/>
      <protection/>
    </xf>
    <xf numFmtId="185" fontId="20" fillId="0" borderId="0" xfId="21" applyNumberFormat="1" applyFont="1" applyFill="1" applyAlignment="1">
      <alignment horizontal="center"/>
      <protection/>
    </xf>
    <xf numFmtId="37" fontId="5" fillId="0" borderId="2" xfId="21" applyNumberFormat="1" applyFont="1" applyFill="1" applyBorder="1" applyAlignment="1">
      <alignment horizontal="right"/>
      <protection/>
    </xf>
    <xf numFmtId="37" fontId="19" fillId="0" borderId="2" xfId="21" applyNumberFormat="1" applyFont="1" applyFill="1" applyBorder="1" applyAlignment="1">
      <alignment vertical="center"/>
      <protection/>
    </xf>
    <xf numFmtId="37" fontId="19" fillId="0" borderId="4" xfId="21" applyNumberFormat="1" applyFont="1" applyFill="1" applyBorder="1" applyAlignment="1">
      <alignment vertical="center"/>
      <protection/>
    </xf>
    <xf numFmtId="171" fontId="19" fillId="0" borderId="0" xfId="15" applyFont="1" applyFill="1" applyBorder="1" applyAlignment="1">
      <alignment/>
    </xf>
    <xf numFmtId="183" fontId="20" fillId="0" borderId="0" xfId="15" applyNumberFormat="1" applyFont="1" applyFill="1" applyBorder="1" applyAlignment="1">
      <alignment horizontal="right"/>
    </xf>
    <xf numFmtId="182" fontId="19" fillId="0" borderId="0" xfId="21" applyNumberFormat="1" applyFont="1" applyFill="1" applyBorder="1" applyAlignment="1">
      <alignment horizontal="right"/>
      <protection/>
    </xf>
    <xf numFmtId="183" fontId="20" fillId="0" borderId="5" xfId="15" applyNumberFormat="1" applyFont="1" applyFill="1" applyBorder="1" applyAlignment="1">
      <alignment horizontal="right" vertical="center"/>
    </xf>
    <xf numFmtId="182" fontId="19" fillId="0" borderId="5" xfId="21" applyNumberFormat="1" applyFont="1" applyFill="1" applyBorder="1" applyAlignment="1">
      <alignment horizontal="right" vertical="center"/>
      <protection/>
    </xf>
    <xf numFmtId="183" fontId="20" fillId="0" borderId="0" xfId="15" applyNumberFormat="1" applyFont="1" applyFill="1" applyBorder="1" applyAlignment="1">
      <alignment horizontal="right" vertical="center"/>
    </xf>
    <xf numFmtId="182" fontId="19" fillId="0" borderId="0" xfId="21" applyNumberFormat="1" applyFont="1" applyFill="1" applyBorder="1" applyAlignment="1">
      <alignment horizontal="right" vertical="center"/>
      <protection/>
    </xf>
    <xf numFmtId="183" fontId="21" fillId="0" borderId="0" xfId="15" applyNumberFormat="1" applyFont="1" applyFill="1" applyAlignment="1">
      <alignment/>
    </xf>
    <xf numFmtId="183" fontId="5" fillId="0" borderId="0" xfId="0" applyNumberFormat="1" applyFont="1" applyFill="1" applyAlignment="1">
      <alignment horizontal="left"/>
    </xf>
    <xf numFmtId="183" fontId="20" fillId="0" borderId="0" xfId="0" applyNumberFormat="1" applyFont="1" applyFill="1" applyAlignment="1">
      <alignment horizontal="right"/>
    </xf>
    <xf numFmtId="183" fontId="20" fillId="0" borderId="0" xfId="0" applyNumberFormat="1" applyFont="1" applyFill="1" applyBorder="1" applyAlignment="1">
      <alignment horizontal="right"/>
    </xf>
    <xf numFmtId="183" fontId="20" fillId="0" borderId="1" xfId="0" applyNumberFormat="1" applyFont="1" applyFill="1" applyBorder="1" applyAlignment="1" quotePrefix="1">
      <alignment horizontal="right"/>
    </xf>
    <xf numFmtId="183" fontId="20" fillId="0" borderId="0" xfId="0" applyNumberFormat="1" applyFont="1" applyFill="1" applyAlignment="1" quotePrefix="1">
      <alignment horizontal="right"/>
    </xf>
    <xf numFmtId="183" fontId="5" fillId="0" borderId="2" xfId="0" applyNumberFormat="1" applyFont="1" applyFill="1" applyBorder="1" applyAlignment="1">
      <alignment horizontal="right"/>
    </xf>
    <xf numFmtId="183" fontId="8" fillId="0" borderId="0" xfId="0" applyNumberFormat="1" applyFont="1" applyFill="1" applyAlignment="1">
      <alignment/>
    </xf>
    <xf numFmtId="171" fontId="20" fillId="0" borderId="1" xfId="15" applyFont="1" applyFill="1" applyBorder="1" applyAlignment="1">
      <alignment horizontal="right" vertical="center"/>
    </xf>
    <xf numFmtId="183" fontId="20" fillId="0" borderId="0" xfId="15" applyNumberFormat="1" applyFont="1" applyFill="1" applyBorder="1" applyAlignment="1" quotePrefix="1">
      <alignment horizontal="right"/>
    </xf>
    <xf numFmtId="183" fontId="20" fillId="0" borderId="0" xfId="15" applyNumberFormat="1" applyFont="1" applyFill="1" applyAlignment="1">
      <alignment horizontal="center"/>
    </xf>
    <xf numFmtId="183" fontId="5" fillId="0" borderId="2" xfId="15" applyNumberFormat="1" applyFont="1" applyFill="1" applyBorder="1" applyAlignment="1" quotePrefix="1">
      <alignment horizontal="right"/>
    </xf>
    <xf numFmtId="183" fontId="5" fillId="0" borderId="0" xfId="15" applyNumberFormat="1" applyFont="1" applyFill="1" applyAlignment="1">
      <alignment horizontal="center"/>
    </xf>
    <xf numFmtId="183" fontId="17" fillId="0" borderId="0" xfId="15" applyNumberFormat="1" applyFont="1" applyFill="1" applyBorder="1" applyAlignment="1">
      <alignment/>
    </xf>
    <xf numFmtId="183" fontId="5" fillId="0" borderId="0" xfId="15" applyNumberFormat="1" applyFont="1" applyFill="1" applyBorder="1" applyAlignment="1">
      <alignment/>
    </xf>
    <xf numFmtId="183" fontId="20" fillId="0" borderId="4" xfId="15" applyNumberFormat="1" applyFont="1" applyFill="1" applyBorder="1" applyAlignment="1">
      <alignment vertical="center"/>
    </xf>
    <xf numFmtId="183" fontId="5" fillId="0" borderId="4" xfId="15" applyNumberFormat="1" applyFont="1" applyFill="1" applyBorder="1" applyAlignment="1">
      <alignment vertical="center"/>
    </xf>
    <xf numFmtId="183" fontId="19" fillId="0" borderId="0" xfId="15" applyNumberFormat="1" applyFont="1" applyFill="1" applyBorder="1" applyAlignment="1">
      <alignment/>
    </xf>
    <xf numFmtId="183" fontId="21" fillId="0" borderId="0" xfId="15" applyNumberFormat="1" applyFont="1" applyFill="1" applyBorder="1" applyAlignment="1">
      <alignment/>
    </xf>
    <xf numFmtId="183" fontId="5" fillId="0" borderId="0" xfId="0" applyNumberFormat="1" applyFont="1" applyFill="1" applyBorder="1" applyAlignment="1">
      <alignment horizontal="center"/>
    </xf>
    <xf numFmtId="38" fontId="11" fillId="0" borderId="0" xfId="0" applyNumberFormat="1" applyFont="1" applyFill="1" applyAlignment="1">
      <alignment/>
    </xf>
    <xf numFmtId="38" fontId="12" fillId="0" borderId="1" xfId="0" applyNumberFormat="1" applyFont="1" applyFill="1" applyBorder="1" applyAlignment="1" quotePrefix="1">
      <alignment/>
    </xf>
    <xf numFmtId="38" fontId="11" fillId="0" borderId="1" xfId="0" applyNumberFormat="1" applyFont="1" applyFill="1" applyBorder="1" applyAlignment="1">
      <alignment/>
    </xf>
    <xf numFmtId="38" fontId="11" fillId="0" borderId="0" xfId="0" applyNumberFormat="1" applyFont="1" applyFill="1" applyBorder="1" applyAlignment="1">
      <alignment/>
    </xf>
    <xf numFmtId="38" fontId="28" fillId="0" borderId="0" xfId="0" applyNumberFormat="1" applyFont="1" applyFill="1" applyAlignment="1">
      <alignment/>
    </xf>
    <xf numFmtId="183" fontId="11" fillId="0" borderId="0" xfId="15" applyNumberFormat="1" applyFont="1" applyBorder="1" applyAlignment="1">
      <alignment/>
    </xf>
    <xf numFmtId="171" fontId="20" fillId="0" borderId="0" xfId="15" applyFont="1" applyFill="1" applyBorder="1" applyAlignment="1">
      <alignment horizontal="right"/>
    </xf>
    <xf numFmtId="171" fontId="20" fillId="0" borderId="1" xfId="15" applyFont="1" applyFill="1" applyBorder="1" applyAlignment="1" quotePrefix="1">
      <alignment horizontal="right"/>
    </xf>
    <xf numFmtId="171" fontId="5" fillId="0" borderId="2" xfId="15" applyFont="1" applyFill="1" applyBorder="1" applyAlignment="1">
      <alignment horizontal="right"/>
    </xf>
    <xf numFmtId="171" fontId="17" fillId="0" borderId="0" xfId="0" applyNumberFormat="1" applyFont="1" applyFill="1" applyAlignment="1">
      <alignment/>
    </xf>
    <xf numFmtId="2" fontId="29" fillId="0" borderId="0" xfId="23" applyNumberFormat="1" applyFont="1" applyFill="1" applyAlignment="1">
      <alignment vertical="center"/>
      <protection/>
    </xf>
    <xf numFmtId="2" fontId="29" fillId="0" borderId="0" xfId="23" applyNumberFormat="1" applyFont="1" applyFill="1" applyBorder="1">
      <alignment/>
      <protection/>
    </xf>
    <xf numFmtId="183" fontId="5" fillId="0" borderId="1" xfId="0" applyNumberFormat="1" applyFont="1" applyFill="1" applyBorder="1" applyAlignment="1">
      <alignment vertical="center"/>
    </xf>
    <xf numFmtId="183" fontId="5" fillId="0" borderId="3" xfId="0" applyNumberFormat="1" applyFont="1" applyFill="1" applyBorder="1" applyAlignment="1">
      <alignment/>
    </xf>
    <xf numFmtId="49" fontId="30" fillId="0" borderId="0" xfId="23" applyNumberFormat="1" applyFont="1" applyFill="1" applyAlignment="1">
      <alignment horizontal="center"/>
      <protection/>
    </xf>
    <xf numFmtId="2" fontId="29" fillId="0" borderId="0" xfId="23" applyNumberFormat="1" applyFont="1" applyFill="1">
      <alignment/>
      <protection/>
    </xf>
    <xf numFmtId="2" fontId="30" fillId="0" borderId="0" xfId="23" applyNumberFormat="1" applyFont="1" applyFill="1" applyBorder="1">
      <alignment/>
      <protection/>
    </xf>
    <xf numFmtId="2" fontId="29" fillId="0" borderId="0" xfId="23" applyNumberFormat="1" applyFont="1" applyFill="1" applyBorder="1">
      <alignment/>
      <protection/>
    </xf>
    <xf numFmtId="2" fontId="29" fillId="0" borderId="0" xfId="23" applyNumberFormat="1" applyFont="1" applyFill="1" applyBorder="1" applyAlignment="1">
      <alignment vertical="top"/>
      <protection/>
    </xf>
    <xf numFmtId="2" fontId="29" fillId="0" borderId="0" xfId="23" applyNumberFormat="1" applyFont="1" applyFill="1">
      <alignment/>
      <protection/>
    </xf>
    <xf numFmtId="37" fontId="29" fillId="0" borderId="0" xfId="23" applyNumberFormat="1" applyFont="1" applyFill="1" applyBorder="1">
      <alignment/>
      <protection/>
    </xf>
    <xf numFmtId="2" fontId="29" fillId="0" borderId="0" xfId="23" applyNumberFormat="1" applyFont="1" applyFill="1" applyBorder="1" applyAlignment="1">
      <alignment/>
      <protection/>
    </xf>
    <xf numFmtId="2" fontId="29" fillId="0" borderId="0" xfId="23" applyNumberFormat="1" applyFont="1" applyFill="1" applyAlignment="1">
      <alignment vertical="top"/>
      <protection/>
    </xf>
    <xf numFmtId="2" fontId="29" fillId="0" borderId="0" xfId="23" applyNumberFormat="1" applyFont="1">
      <alignment/>
      <protection/>
    </xf>
    <xf numFmtId="37" fontId="29" fillId="0" borderId="0" xfId="23" applyNumberFormat="1" applyFont="1" applyFill="1" applyBorder="1" applyAlignment="1">
      <alignment vertical="top"/>
      <protection/>
    </xf>
    <xf numFmtId="37" fontId="20" fillId="0" borderId="0" xfId="0" applyNumberFormat="1" applyFont="1" applyFill="1" applyAlignment="1">
      <alignment horizontal="justify"/>
    </xf>
    <xf numFmtId="183" fontId="11" fillId="0" borderId="0" xfId="15" applyNumberFormat="1" applyFont="1" applyFill="1" applyAlignment="1">
      <alignment/>
    </xf>
    <xf numFmtId="183" fontId="12" fillId="0" borderId="2" xfId="15" applyNumberFormat="1" applyFont="1" applyFill="1" applyBorder="1" applyAlignment="1">
      <alignment/>
    </xf>
    <xf numFmtId="183" fontId="18" fillId="0" borderId="0" xfId="15" applyNumberFormat="1" applyFont="1" applyFill="1" applyBorder="1" applyAlignment="1">
      <alignment/>
    </xf>
    <xf numFmtId="171" fontId="19" fillId="0" borderId="1" xfId="15" applyFont="1" applyFill="1" applyBorder="1" applyAlignment="1">
      <alignment/>
    </xf>
    <xf numFmtId="171" fontId="17" fillId="0" borderId="1" xfId="15" applyFont="1" applyFill="1" applyBorder="1" applyAlignment="1">
      <alignment/>
    </xf>
    <xf numFmtId="183" fontId="24" fillId="0" borderId="1" xfId="15" applyNumberFormat="1" applyFont="1" applyFill="1" applyBorder="1" applyAlignment="1">
      <alignment horizontal="right"/>
    </xf>
    <xf numFmtId="183" fontId="5" fillId="0" borderId="2" xfId="15" applyNumberFormat="1" applyFont="1" applyFill="1" applyBorder="1" applyAlignment="1">
      <alignment horizontal="right"/>
    </xf>
    <xf numFmtId="183" fontId="4" fillId="0" borderId="0" xfId="15" applyNumberFormat="1" applyFont="1" applyFill="1" applyAlignment="1">
      <alignment/>
    </xf>
    <xf numFmtId="183" fontId="0" fillId="0" borderId="0" xfId="15" applyNumberFormat="1" applyFill="1" applyAlignment="1">
      <alignment/>
    </xf>
    <xf numFmtId="183" fontId="5" fillId="0" borderId="0" xfId="15" applyNumberFormat="1" applyFont="1" applyFill="1" applyBorder="1" applyAlignment="1">
      <alignment horizontal="right"/>
    </xf>
    <xf numFmtId="183" fontId="17" fillId="0" borderId="2" xfId="15" applyNumberFormat="1" applyFont="1" applyFill="1" applyBorder="1" applyAlignment="1">
      <alignment/>
    </xf>
    <xf numFmtId="183" fontId="18" fillId="0" borderId="2" xfId="15" applyNumberFormat="1" applyFont="1" applyFill="1" applyBorder="1" applyAlignment="1">
      <alignment/>
    </xf>
    <xf numFmtId="183" fontId="5" fillId="0" borderId="2" xfId="15" applyNumberFormat="1" applyFont="1" applyFill="1" applyBorder="1" applyAlignment="1">
      <alignment/>
    </xf>
    <xf numFmtId="183" fontId="19" fillId="0" borderId="2" xfId="15" applyNumberFormat="1" applyFont="1" applyFill="1" applyBorder="1" applyAlignment="1">
      <alignment/>
    </xf>
    <xf numFmtId="183" fontId="17" fillId="0" borderId="0" xfId="15" applyNumberFormat="1" applyFont="1" applyFill="1" applyBorder="1" applyAlignment="1">
      <alignment vertical="center"/>
    </xf>
    <xf numFmtId="183" fontId="17" fillId="0" borderId="0" xfId="15" applyNumberFormat="1" applyFont="1" applyFill="1" applyAlignment="1">
      <alignment vertical="center"/>
    </xf>
    <xf numFmtId="183" fontId="5" fillId="0" borderId="5" xfId="15" applyNumberFormat="1" applyFont="1" applyFill="1" applyBorder="1" applyAlignment="1">
      <alignment/>
    </xf>
    <xf numFmtId="183" fontId="18" fillId="0" borderId="5" xfId="15" applyNumberFormat="1" applyFont="1" applyFill="1" applyBorder="1" applyAlignment="1">
      <alignment/>
    </xf>
    <xf numFmtId="183" fontId="17" fillId="0" borderId="5" xfId="15" applyNumberFormat="1" applyFont="1" applyFill="1" applyBorder="1" applyAlignment="1">
      <alignment vertical="center"/>
    </xf>
    <xf numFmtId="183" fontId="18" fillId="0" borderId="5" xfId="15" applyNumberFormat="1" applyFont="1" applyFill="1" applyBorder="1" applyAlignment="1">
      <alignment vertical="center"/>
    </xf>
    <xf numFmtId="183" fontId="20" fillId="0" borderId="0" xfId="15" applyNumberFormat="1" applyFont="1" applyFill="1" applyAlignment="1">
      <alignment/>
    </xf>
    <xf numFmtId="183" fontId="17" fillId="0" borderId="0" xfId="15" applyNumberFormat="1" applyFont="1" applyFill="1" applyAlignment="1">
      <alignment/>
    </xf>
    <xf numFmtId="183" fontId="19" fillId="0" borderId="0" xfId="15" applyNumberFormat="1" applyFont="1" applyFill="1" applyAlignment="1">
      <alignment/>
    </xf>
    <xf numFmtId="183" fontId="7" fillId="0" borderId="0" xfId="15" applyNumberFormat="1" applyFont="1" applyFill="1" applyAlignment="1">
      <alignment/>
    </xf>
    <xf numFmtId="183" fontId="4" fillId="0" borderId="0" xfId="15" applyNumberFormat="1" applyFont="1" applyFill="1" applyBorder="1" applyAlignment="1">
      <alignment/>
    </xf>
    <xf numFmtId="183" fontId="0" fillId="0" borderId="0" xfId="15" applyNumberFormat="1" applyFont="1" applyFill="1" applyAlignment="1">
      <alignment/>
    </xf>
    <xf numFmtId="183" fontId="18" fillId="0" borderId="0" xfId="15" applyNumberFormat="1" applyFont="1" applyFill="1" applyBorder="1" applyAlignment="1">
      <alignment horizontal="right"/>
    </xf>
    <xf numFmtId="183" fontId="20" fillId="0" borderId="2" xfId="15" applyNumberFormat="1" applyFont="1" applyFill="1" applyBorder="1" applyAlignment="1">
      <alignment/>
    </xf>
    <xf numFmtId="183" fontId="12" fillId="0" borderId="0" xfId="15" applyNumberFormat="1" applyFont="1" applyFill="1" applyAlignment="1">
      <alignment/>
    </xf>
    <xf numFmtId="183" fontId="12" fillId="0" borderId="0" xfId="15" applyNumberFormat="1" applyFont="1" applyFill="1" applyBorder="1" applyAlignment="1">
      <alignment/>
    </xf>
    <xf numFmtId="183" fontId="12" fillId="0" borderId="0" xfId="15" applyNumberFormat="1" applyFont="1" applyFill="1" applyAlignment="1">
      <alignment horizontal="right"/>
    </xf>
    <xf numFmtId="183" fontId="12" fillId="0" borderId="1" xfId="15" applyNumberFormat="1" applyFont="1" applyFill="1" applyBorder="1" applyAlignment="1">
      <alignment horizontal="right"/>
    </xf>
    <xf numFmtId="183" fontId="12" fillId="0" borderId="0" xfId="15" applyNumberFormat="1" applyFont="1" applyFill="1" applyBorder="1" applyAlignment="1" quotePrefix="1">
      <alignment horizontal="right"/>
    </xf>
    <xf numFmtId="183" fontId="12" fillId="0" borderId="5" xfId="15" applyNumberFormat="1" applyFont="1" applyFill="1" applyBorder="1" applyAlignment="1">
      <alignment/>
    </xf>
    <xf numFmtId="183" fontId="11" fillId="0" borderId="0" xfId="15" applyNumberFormat="1" applyFont="1" applyFill="1" applyBorder="1" applyAlignment="1">
      <alignment/>
    </xf>
    <xf numFmtId="183" fontId="12" fillId="0" borderId="0" xfId="15" applyNumberFormat="1" applyFont="1" applyFill="1" applyBorder="1" applyAlignment="1">
      <alignment horizontal="center"/>
    </xf>
    <xf numFmtId="183" fontId="12" fillId="0" borderId="0" xfId="15" applyNumberFormat="1" applyFont="1" applyFill="1" applyAlignment="1" quotePrefix="1">
      <alignment horizontal="right"/>
    </xf>
    <xf numFmtId="183" fontId="20" fillId="0" borderId="0" xfId="15" applyNumberFormat="1" applyFont="1" applyFill="1" applyAlignment="1" quotePrefix="1">
      <alignment horizontal="right"/>
    </xf>
    <xf numFmtId="183" fontId="18" fillId="0" borderId="4" xfId="15" applyNumberFormat="1" applyFont="1" applyFill="1" applyBorder="1" applyAlignment="1">
      <alignment horizontal="right" vertical="center"/>
    </xf>
    <xf numFmtId="183" fontId="21" fillId="0" borderId="0" xfId="15" applyNumberFormat="1" applyFont="1" applyFill="1" applyAlignment="1">
      <alignment horizontal="right"/>
    </xf>
    <xf numFmtId="183" fontId="18" fillId="0" borderId="5" xfId="15" applyNumberFormat="1" applyFont="1" applyFill="1" applyBorder="1" applyAlignment="1">
      <alignment horizontal="right" vertical="center"/>
    </xf>
    <xf numFmtId="183" fontId="18" fillId="0" borderId="0" xfId="15" applyNumberFormat="1" applyFont="1" applyFill="1" applyBorder="1" applyAlignment="1">
      <alignment horizontal="right" vertical="center"/>
    </xf>
    <xf numFmtId="183" fontId="19" fillId="0" borderId="0" xfId="15" applyNumberFormat="1" applyFont="1" applyFill="1" applyBorder="1" applyAlignment="1">
      <alignment horizontal="right"/>
    </xf>
    <xf numFmtId="183" fontId="21" fillId="0" borderId="0" xfId="15" applyNumberFormat="1" applyFont="1" applyFill="1" applyBorder="1" applyAlignment="1">
      <alignment horizontal="right"/>
    </xf>
    <xf numFmtId="183" fontId="5" fillId="0" borderId="1" xfId="0" applyNumberFormat="1" applyFont="1" applyFill="1" applyBorder="1" applyAlignment="1">
      <alignment/>
    </xf>
    <xf numFmtId="37" fontId="11" fillId="0" borderId="0" xfId="0" applyNumberFormat="1" applyFont="1" applyFill="1" applyBorder="1" applyAlignment="1">
      <alignment/>
    </xf>
    <xf numFmtId="171" fontId="23" fillId="0" borderId="0" xfId="15" applyFont="1" applyFill="1" applyBorder="1" applyAlignment="1" quotePrefix="1">
      <alignment horizontal="right"/>
    </xf>
    <xf numFmtId="171" fontId="23" fillId="0" borderId="0" xfId="15" applyFont="1" applyFill="1" applyBorder="1" applyAlignment="1">
      <alignment horizontal="right"/>
    </xf>
    <xf numFmtId="171" fontId="23" fillId="0" borderId="0" xfId="15" applyFont="1" applyFill="1" applyBorder="1" applyAlignment="1">
      <alignment horizontal="center"/>
    </xf>
    <xf numFmtId="171" fontId="23" fillId="0" borderId="0" xfId="15" applyFont="1" applyFill="1" applyAlignment="1">
      <alignment horizontal="center"/>
    </xf>
    <xf numFmtId="171" fontId="5" fillId="0" borderId="2" xfId="15" applyFont="1" applyFill="1" applyBorder="1" applyAlignment="1" quotePrefix="1">
      <alignment horizontal="right"/>
    </xf>
    <xf numFmtId="183" fontId="5" fillId="0" borderId="0" xfId="15" applyNumberFormat="1" applyFont="1" applyFill="1" applyBorder="1" applyAlignment="1">
      <alignment vertical="center"/>
    </xf>
    <xf numFmtId="183" fontId="5" fillId="0" borderId="2" xfId="15" applyNumberFormat="1" applyFont="1" applyFill="1" applyBorder="1" applyAlignment="1">
      <alignment vertical="center"/>
    </xf>
    <xf numFmtId="37" fontId="20" fillId="0" borderId="0" xfId="0" applyNumberFormat="1" applyFont="1" applyFill="1" applyBorder="1" applyAlignment="1">
      <alignment/>
    </xf>
    <xf numFmtId="37" fontId="25" fillId="0" borderId="0" xfId="0" applyNumberFormat="1" applyFont="1" applyFill="1" applyBorder="1" applyAlignment="1">
      <alignment/>
    </xf>
    <xf numFmtId="37" fontId="23" fillId="0" borderId="0" xfId="0" applyNumberFormat="1" applyFont="1" applyFill="1" applyBorder="1" applyAlignment="1">
      <alignment horizontal="center"/>
    </xf>
    <xf numFmtId="183" fontId="20" fillId="0" borderId="0" xfId="15" applyNumberFormat="1" applyFont="1" applyFill="1" applyBorder="1" applyAlignment="1">
      <alignment horizontal="center"/>
    </xf>
    <xf numFmtId="183" fontId="24" fillId="0" borderId="0" xfId="15" applyNumberFormat="1" applyFont="1" applyFill="1" applyBorder="1" applyAlignment="1">
      <alignment horizontal="right"/>
    </xf>
    <xf numFmtId="183" fontId="20" fillId="0" borderId="3" xfId="15" applyNumberFormat="1" applyFont="1" applyFill="1" applyBorder="1" applyAlignment="1">
      <alignment horizontal="right"/>
    </xf>
    <xf numFmtId="37" fontId="20" fillId="0" borderId="0" xfId="21" applyNumberFormat="1" applyFont="1" applyFill="1" applyBorder="1" applyAlignment="1">
      <alignment/>
      <protection/>
    </xf>
    <xf numFmtId="49" fontId="20" fillId="0" borderId="0" xfId="21" applyNumberFormat="1" applyFont="1" applyFill="1" applyBorder="1" applyAlignment="1" quotePrefix="1">
      <alignment horizontal="center"/>
      <protection/>
    </xf>
    <xf numFmtId="49" fontId="9" fillId="0" borderId="0" xfId="21" applyNumberFormat="1" applyFont="1" applyFill="1" applyBorder="1" applyAlignment="1" quotePrefix="1">
      <alignment/>
      <protection/>
    </xf>
    <xf numFmtId="183" fontId="5" fillId="0" borderId="5" xfId="15" applyNumberFormat="1" applyFont="1" applyFill="1" applyBorder="1" applyAlignment="1">
      <alignment vertical="center"/>
    </xf>
    <xf numFmtId="37" fontId="11" fillId="0" borderId="0" xfId="21" applyNumberFormat="1" applyFont="1" applyFill="1">
      <alignment/>
      <protection/>
    </xf>
    <xf numFmtId="37" fontId="11" fillId="0" borderId="0" xfId="21" applyNumberFormat="1" applyFont="1" applyFill="1" applyBorder="1">
      <alignment/>
      <protection/>
    </xf>
    <xf numFmtId="183" fontId="13" fillId="0" borderId="0" xfId="15" applyNumberFormat="1" applyFont="1" applyFill="1" applyBorder="1" applyAlignment="1">
      <alignment/>
    </xf>
    <xf numFmtId="37" fontId="13" fillId="0" borderId="0" xfId="21" applyNumberFormat="1" applyFont="1" applyFill="1" applyBorder="1">
      <alignment/>
      <protection/>
    </xf>
    <xf numFmtId="183" fontId="13" fillId="0" borderId="0" xfId="15" applyNumberFormat="1" applyFont="1" applyFill="1" applyBorder="1" applyAlignment="1">
      <alignment horizontal="right"/>
    </xf>
    <xf numFmtId="183" fontId="5" fillId="0" borderId="3" xfId="15" applyNumberFormat="1" applyFont="1" applyFill="1" applyBorder="1" applyAlignment="1">
      <alignment vertical="center"/>
    </xf>
    <xf numFmtId="183" fontId="17" fillId="0" borderId="3" xfId="15" applyNumberFormat="1" applyFont="1" applyFill="1" applyBorder="1" applyAlignment="1">
      <alignment vertical="center"/>
    </xf>
    <xf numFmtId="37" fontId="4" fillId="0" borderId="0" xfId="0" applyNumberFormat="1" applyFont="1" applyBorder="1" applyAlignment="1">
      <alignment horizontal="right"/>
    </xf>
    <xf numFmtId="0" fontId="4" fillId="0" borderId="0" xfId="0" applyFont="1" applyBorder="1" applyAlignment="1">
      <alignment/>
    </xf>
    <xf numFmtId="196" fontId="7" fillId="0" borderId="0" xfId="0" applyNumberFormat="1" applyFont="1" applyBorder="1" applyAlignment="1">
      <alignment horizontal="right"/>
    </xf>
    <xf numFmtId="169" fontId="4" fillId="0" borderId="0" xfId="0" applyNumberFormat="1" applyBorder="1" applyAlignment="1">
      <alignment/>
    </xf>
    <xf numFmtId="37" fontId="4" fillId="0" borderId="0" xfId="0" applyNumberFormat="1" applyFont="1" applyBorder="1" applyAlignment="1">
      <alignment/>
    </xf>
    <xf numFmtId="37" fontId="4" fillId="0" borderId="0" xfId="0" applyNumberFormat="1" applyFont="1" applyBorder="1" applyAlignment="1">
      <alignment horizontal="center"/>
    </xf>
    <xf numFmtId="0" fontId="4" fillId="0" borderId="0" xfId="0" applyFont="1" applyFill="1" applyAlignment="1">
      <alignment/>
    </xf>
    <xf numFmtId="49" fontId="20" fillId="0" borderId="0" xfId="23" applyNumberFormat="1" applyFont="1" applyFill="1" applyAlignment="1">
      <alignment horizontal="left"/>
      <protection/>
    </xf>
    <xf numFmtId="49" fontId="20" fillId="0" borderId="0" xfId="23" applyNumberFormat="1" applyFont="1" applyFill="1" applyAlignment="1">
      <alignment horizontal="center"/>
      <protection/>
    </xf>
    <xf numFmtId="1" fontId="17" fillId="0" borderId="0" xfId="23" applyNumberFormat="1" applyFont="1" applyFill="1" applyAlignment="1" applyProtection="1">
      <alignment horizontal="left"/>
      <protection locked="0"/>
    </xf>
    <xf numFmtId="1" fontId="20" fillId="0" borderId="0" xfId="23" applyNumberFormat="1" applyFont="1" applyFill="1" applyBorder="1" applyAlignment="1" applyProtection="1">
      <alignment horizontal="left"/>
      <protection locked="0"/>
    </xf>
    <xf numFmtId="187" fontId="17" fillId="0" borderId="0" xfId="23" applyNumberFormat="1" applyFont="1" applyFill="1" applyBorder="1" applyAlignment="1" applyProtection="1">
      <alignment/>
      <protection locked="0"/>
    </xf>
    <xf numFmtId="187" fontId="17" fillId="0" borderId="0" xfId="23" applyNumberFormat="1" applyFont="1" applyFill="1" applyAlignment="1" applyProtection="1">
      <alignment/>
      <protection locked="0"/>
    </xf>
    <xf numFmtId="1" fontId="20" fillId="0" borderId="0" xfId="23" applyNumberFormat="1" applyFont="1" applyFill="1" applyBorder="1" applyAlignment="1" applyProtection="1">
      <alignment/>
      <protection locked="0"/>
    </xf>
    <xf numFmtId="37" fontId="20" fillId="0" borderId="0" xfId="0" applyNumberFormat="1" applyFont="1" applyFill="1" applyAlignment="1">
      <alignment horizontal="left"/>
    </xf>
    <xf numFmtId="187" fontId="17" fillId="0" borderId="0" xfId="23" applyNumberFormat="1" applyFont="1" applyFill="1" applyBorder="1" applyProtection="1">
      <alignment/>
      <protection locked="0"/>
    </xf>
    <xf numFmtId="187" fontId="17" fillId="0" borderId="0" xfId="23" applyNumberFormat="1" applyFont="1" applyFill="1" applyProtection="1">
      <alignment/>
      <protection locked="0"/>
    </xf>
    <xf numFmtId="1" fontId="20" fillId="0" borderId="0" xfId="23" applyNumberFormat="1" applyFont="1" applyFill="1" applyBorder="1" applyProtection="1">
      <alignment/>
      <protection locked="0"/>
    </xf>
    <xf numFmtId="49" fontId="20" fillId="0" borderId="0" xfId="23" applyNumberFormat="1" applyFont="1" applyFill="1" applyBorder="1" applyAlignment="1">
      <alignment horizontal="center"/>
      <protection/>
    </xf>
    <xf numFmtId="0" fontId="17" fillId="0" borderId="0" xfId="23" applyFont="1" applyFill="1" applyBorder="1">
      <alignment/>
      <protection/>
    </xf>
    <xf numFmtId="2" fontId="20" fillId="0" borderId="0" xfId="23" applyNumberFormat="1" applyFont="1" applyFill="1" applyBorder="1">
      <alignment/>
      <protection/>
    </xf>
    <xf numFmtId="1" fontId="17" fillId="0" borderId="0" xfId="23" applyNumberFormat="1" applyFont="1" applyFill="1" applyBorder="1" applyProtection="1">
      <alignment/>
      <protection locked="0"/>
    </xf>
    <xf numFmtId="187" fontId="20" fillId="0" borderId="0" xfId="23" applyNumberFormat="1" applyFont="1" applyFill="1" applyBorder="1" applyProtection="1">
      <alignment/>
      <protection locked="0"/>
    </xf>
    <xf numFmtId="49" fontId="20" fillId="0" borderId="0" xfId="23" applyNumberFormat="1" applyFont="1" applyFill="1" applyBorder="1" applyAlignment="1">
      <alignment horizontal="left"/>
      <protection/>
    </xf>
    <xf numFmtId="1" fontId="20" fillId="0" borderId="0" xfId="23" applyNumberFormat="1" applyFont="1" applyFill="1" applyBorder="1" applyAlignment="1" applyProtection="1">
      <alignment horizontal="left"/>
      <protection locked="0"/>
    </xf>
    <xf numFmtId="49" fontId="20" fillId="0" borderId="0" xfId="23" applyNumberFormat="1" applyFont="1" applyFill="1" applyBorder="1" applyAlignment="1" quotePrefix="1">
      <alignment horizontal="center"/>
      <protection/>
    </xf>
    <xf numFmtId="1" fontId="17" fillId="0" borderId="0" xfId="23" applyNumberFormat="1" applyFont="1" applyFill="1" applyBorder="1" applyAlignment="1" applyProtection="1">
      <alignment horizontal="justify" vertical="top" wrapText="1"/>
      <protection locked="0"/>
    </xf>
    <xf numFmtId="37" fontId="19" fillId="0" borderId="0" xfId="0" applyNumberFormat="1" applyFont="1" applyFill="1" applyAlignment="1">
      <alignment horizontal="justify" vertical="top" wrapText="1"/>
    </xf>
    <xf numFmtId="2" fontId="20" fillId="0" borderId="0" xfId="23" applyNumberFormat="1" applyFont="1" applyFill="1" applyBorder="1" applyAlignment="1">
      <alignment horizontal="center"/>
      <protection/>
    </xf>
    <xf numFmtId="2" fontId="17" fillId="0" borderId="0" xfId="23" applyNumberFormat="1" applyFont="1" applyFill="1" applyBorder="1">
      <alignment/>
      <protection/>
    </xf>
    <xf numFmtId="183" fontId="17" fillId="0" borderId="0" xfId="15" applyNumberFormat="1" applyFont="1" applyFill="1" applyBorder="1" applyAlignment="1" applyProtection="1">
      <alignment horizontal="justify" vertical="top" wrapText="1"/>
      <protection locked="0"/>
    </xf>
    <xf numFmtId="49" fontId="17" fillId="0" borderId="0" xfId="23" applyNumberFormat="1" applyFont="1" applyFill="1" applyBorder="1" applyAlignment="1">
      <alignment horizontal="center"/>
      <protection/>
    </xf>
    <xf numFmtId="2" fontId="17" fillId="0" borderId="0" xfId="23" applyNumberFormat="1" applyFont="1" applyFill="1" applyBorder="1">
      <alignment/>
      <protection/>
    </xf>
    <xf numFmtId="2" fontId="20" fillId="0" borderId="0" xfId="23" applyNumberFormat="1" applyFont="1" applyFill="1" applyBorder="1">
      <alignment/>
      <protection/>
    </xf>
    <xf numFmtId="186" fontId="20" fillId="0" borderId="0" xfId="23" applyNumberFormat="1" applyFont="1" applyFill="1" applyBorder="1" applyAlignment="1" applyProtection="1">
      <alignment horizontal="right"/>
      <protection locked="0"/>
    </xf>
    <xf numFmtId="186" fontId="17" fillId="0" borderId="0" xfId="23" applyNumberFormat="1" applyFont="1" applyFill="1" applyBorder="1" applyAlignment="1" applyProtection="1">
      <alignment horizontal="right"/>
      <protection locked="0"/>
    </xf>
    <xf numFmtId="49" fontId="20" fillId="0" borderId="0" xfId="23" applyNumberFormat="1" applyFont="1" applyFill="1" applyBorder="1" applyAlignment="1">
      <alignment horizontal="center" vertical="top"/>
      <protection/>
    </xf>
    <xf numFmtId="49" fontId="17" fillId="0" borderId="0" xfId="23" applyNumberFormat="1" applyFont="1" applyFill="1" applyBorder="1" applyAlignment="1">
      <alignment horizontal="center" vertical="top"/>
      <protection/>
    </xf>
    <xf numFmtId="1" fontId="17" fillId="0" borderId="0" xfId="23" applyNumberFormat="1" applyFont="1" applyFill="1" applyBorder="1" applyAlignment="1" applyProtection="1" quotePrefix="1">
      <alignment horizontal="justify" vertical="top" wrapText="1"/>
      <protection locked="0"/>
    </xf>
    <xf numFmtId="37" fontId="19" fillId="2" borderId="0" xfId="0" applyNumberFormat="1" applyFont="1" applyAlignment="1">
      <alignment horizontal="justify" vertical="top" wrapText="1"/>
    </xf>
    <xf numFmtId="1" fontId="20" fillId="0" borderId="0" xfId="23" applyNumberFormat="1" applyFont="1" applyFill="1" applyProtection="1">
      <alignment/>
      <protection locked="0"/>
    </xf>
    <xf numFmtId="1" fontId="17" fillId="0" borderId="0" xfId="23" applyNumberFormat="1" applyFont="1" applyFill="1" applyProtection="1">
      <alignment/>
      <protection locked="0"/>
    </xf>
    <xf numFmtId="1" fontId="17" fillId="0" borderId="0" xfId="23" applyNumberFormat="1" applyFont="1" applyFill="1" applyBorder="1" applyAlignment="1" applyProtection="1">
      <alignment horizontal="justify" wrapText="1"/>
      <protection locked="0"/>
    </xf>
    <xf numFmtId="186" fontId="17" fillId="0" borderId="0" xfId="23" applyNumberFormat="1" applyFont="1" applyFill="1" applyAlignment="1" applyProtection="1">
      <alignment horizontal="right"/>
      <protection locked="0"/>
    </xf>
    <xf numFmtId="49" fontId="20" fillId="0" borderId="0" xfId="23" applyNumberFormat="1" applyFont="1" applyFill="1" applyAlignment="1">
      <alignment horizontal="center" vertical="center"/>
      <protection/>
    </xf>
    <xf numFmtId="2" fontId="17" fillId="0" borderId="0" xfId="23" applyNumberFormat="1" applyFont="1" applyFill="1">
      <alignment/>
      <protection/>
    </xf>
    <xf numFmtId="183" fontId="20" fillId="0" borderId="0" xfId="15" applyNumberFormat="1" applyFont="1" applyFill="1" applyBorder="1" applyAlignment="1">
      <alignment horizontal="right" wrapText="1"/>
    </xf>
    <xf numFmtId="183" fontId="20" fillId="0" borderId="1" xfId="15" applyNumberFormat="1" applyFont="1" applyFill="1" applyBorder="1" applyAlignment="1">
      <alignment horizontal="right" wrapText="1"/>
    </xf>
    <xf numFmtId="183" fontId="20" fillId="0" borderId="1" xfId="15" applyNumberFormat="1" applyFont="1" applyFill="1" applyBorder="1" applyAlignment="1">
      <alignment horizontal="center" wrapText="1"/>
    </xf>
    <xf numFmtId="183" fontId="20" fillId="0" borderId="0" xfId="15" applyNumberFormat="1" applyFont="1" applyFill="1" applyAlignment="1" quotePrefix="1">
      <alignment/>
    </xf>
    <xf numFmtId="183" fontId="20" fillId="0" borderId="6" xfId="15" applyNumberFormat="1" applyFont="1" applyFill="1" applyBorder="1" applyAlignment="1">
      <alignment horizontal="right" wrapText="1"/>
    </xf>
    <xf numFmtId="183" fontId="20" fillId="0" borderId="0" xfId="15" applyNumberFormat="1" applyFont="1" applyFill="1" applyBorder="1" applyAlignment="1">
      <alignment horizontal="center" wrapText="1"/>
    </xf>
    <xf numFmtId="183" fontId="20" fillId="0" borderId="0" xfId="15" applyNumberFormat="1" applyFont="1" applyFill="1" applyAlignment="1">
      <alignment horizontal="center" wrapText="1"/>
    </xf>
    <xf numFmtId="49" fontId="17" fillId="0" borderId="0" xfId="23" applyNumberFormat="1" applyFont="1" applyFill="1" applyAlignment="1">
      <alignment horizontal="center"/>
      <protection/>
    </xf>
    <xf numFmtId="183" fontId="17" fillId="0" borderId="5" xfId="15" applyNumberFormat="1" applyFont="1" applyFill="1" applyBorder="1" applyAlignment="1">
      <alignment/>
    </xf>
    <xf numFmtId="37" fontId="19" fillId="0" borderId="0" xfId="0" applyNumberFormat="1" applyFont="1" applyFill="1" applyAlignment="1">
      <alignment wrapText="1"/>
    </xf>
    <xf numFmtId="184" fontId="17" fillId="0" borderId="0" xfId="15" applyNumberFormat="1" applyFont="1" applyFill="1" applyAlignment="1">
      <alignment/>
    </xf>
    <xf numFmtId="37" fontId="19" fillId="0" borderId="0" xfId="0" applyNumberFormat="1" applyFont="1" applyFill="1" applyBorder="1" applyAlignment="1">
      <alignment vertical="center"/>
    </xf>
    <xf numFmtId="183" fontId="19" fillId="0" borderId="0" xfId="0" applyNumberFormat="1" applyFont="1" applyFill="1" applyBorder="1" applyAlignment="1">
      <alignment vertical="center"/>
    </xf>
    <xf numFmtId="183" fontId="20" fillId="0" borderId="0" xfId="15" applyNumberFormat="1" applyFont="1" applyFill="1" applyAlignment="1">
      <alignment vertical="center"/>
    </xf>
    <xf numFmtId="183" fontId="17" fillId="0" borderId="2" xfId="15" applyNumberFormat="1" applyFont="1" applyFill="1" applyBorder="1" applyAlignment="1">
      <alignment vertical="center"/>
    </xf>
    <xf numFmtId="183" fontId="20" fillId="0" borderId="0" xfId="15" applyNumberFormat="1" applyFont="1" applyFill="1" applyBorder="1" applyAlignment="1">
      <alignment vertical="center"/>
    </xf>
    <xf numFmtId="2" fontId="17" fillId="0" borderId="0" xfId="23" applyNumberFormat="1" applyFont="1" applyFill="1" applyAlignment="1">
      <alignment vertical="center"/>
      <protection/>
    </xf>
    <xf numFmtId="37" fontId="19" fillId="0" borderId="0" xfId="0" applyNumberFormat="1" applyFont="1" applyFill="1" applyAlignment="1">
      <alignment vertical="center"/>
    </xf>
    <xf numFmtId="37" fontId="17" fillId="0" borderId="0" xfId="0" applyNumberFormat="1" applyFont="1" applyFill="1" applyBorder="1" applyAlignment="1">
      <alignment horizontal="justify" vertical="top" wrapText="1"/>
    </xf>
    <xf numFmtId="37" fontId="19" fillId="0" borderId="0" xfId="0" applyNumberFormat="1" applyFont="1" applyFill="1" applyAlignment="1">
      <alignment horizontal="justify" wrapText="1"/>
    </xf>
    <xf numFmtId="37" fontId="17" fillId="0" borderId="0" xfId="0" applyNumberFormat="1" applyFont="1" applyFill="1" applyAlignment="1">
      <alignment horizontal="justify" vertical="top" wrapText="1"/>
    </xf>
    <xf numFmtId="37" fontId="20" fillId="0" borderId="0" xfId="0" applyNumberFormat="1" applyFont="1" applyFill="1" applyAlignment="1">
      <alignment horizontal="center" vertical="top" wrapText="1"/>
    </xf>
    <xf numFmtId="1" fontId="17" fillId="0" borderId="0" xfId="23" applyNumberFormat="1" applyFont="1" applyFill="1" applyBorder="1" applyAlignment="1" applyProtection="1">
      <alignment horizontal="left"/>
      <protection locked="0"/>
    </xf>
    <xf numFmtId="186" fontId="20" fillId="0" borderId="0" xfId="23" applyNumberFormat="1" applyFont="1" applyFill="1" applyBorder="1" applyAlignment="1">
      <alignment horizontal="right"/>
      <protection/>
    </xf>
    <xf numFmtId="186" fontId="17" fillId="0" borderId="0" xfId="23" applyNumberFormat="1" applyFont="1" applyFill="1" applyBorder="1" applyAlignment="1">
      <alignment horizontal="right"/>
      <protection/>
    </xf>
    <xf numFmtId="37" fontId="20" fillId="0" borderId="0" xfId="15" applyNumberFormat="1" applyFont="1" applyFill="1" applyBorder="1" applyAlignment="1" applyProtection="1">
      <alignment horizontal="right"/>
      <protection locked="0"/>
    </xf>
    <xf numFmtId="37" fontId="17" fillId="0" borderId="0" xfId="23" applyNumberFormat="1" applyFont="1" applyFill="1" applyBorder="1" applyAlignment="1" applyProtection="1">
      <alignment horizontal="right"/>
      <protection locked="0"/>
    </xf>
    <xf numFmtId="37" fontId="17" fillId="0" borderId="0" xfId="23" applyNumberFormat="1" applyFont="1" applyFill="1" applyBorder="1">
      <alignment/>
      <protection/>
    </xf>
    <xf numFmtId="37" fontId="20" fillId="0" borderId="0" xfId="23" applyNumberFormat="1" applyFont="1" applyFill="1" applyBorder="1" applyProtection="1">
      <alignment/>
      <protection locked="0"/>
    </xf>
    <xf numFmtId="37" fontId="17" fillId="0" borderId="0" xfId="23" applyNumberFormat="1" applyFont="1" applyFill="1" applyBorder="1" applyProtection="1">
      <alignment/>
      <protection locked="0"/>
    </xf>
    <xf numFmtId="186" fontId="17" fillId="0" borderId="0" xfId="23" applyNumberFormat="1" applyFont="1" applyFill="1" applyBorder="1" applyAlignment="1">
      <alignment horizontal="right"/>
      <protection/>
    </xf>
    <xf numFmtId="2" fontId="20" fillId="0" borderId="0" xfId="23" applyNumberFormat="1" applyFont="1" applyFill="1">
      <alignment/>
      <protection/>
    </xf>
    <xf numFmtId="2" fontId="17" fillId="0" borderId="0" xfId="23" applyNumberFormat="1" applyFont="1" applyFill="1">
      <alignment/>
      <protection/>
    </xf>
    <xf numFmtId="1" fontId="17" fillId="0" borderId="0" xfId="23" applyNumberFormat="1" applyFont="1" applyFill="1" applyBorder="1" applyAlignment="1" applyProtection="1">
      <alignment horizontal="left"/>
      <protection locked="0"/>
    </xf>
    <xf numFmtId="37" fontId="17" fillId="0" borderId="0" xfId="0" applyNumberFormat="1" applyFont="1" applyFill="1" applyBorder="1" applyAlignment="1">
      <alignment horizontal="right"/>
    </xf>
    <xf numFmtId="37" fontId="17" fillId="0" borderId="0" xfId="0" applyNumberFormat="1" applyFont="1" applyFill="1" applyBorder="1" applyAlignment="1">
      <alignment horizontal="center"/>
    </xf>
    <xf numFmtId="37" fontId="20" fillId="0" borderId="0" xfId="0" applyNumberFormat="1" applyFont="1" applyFill="1" applyBorder="1" applyAlignment="1">
      <alignment horizontal="right" wrapText="1"/>
    </xf>
    <xf numFmtId="37" fontId="20" fillId="0" borderId="0" xfId="0" applyNumberFormat="1" applyFont="1" applyFill="1" applyBorder="1" applyAlignment="1">
      <alignment horizontal="right"/>
    </xf>
    <xf numFmtId="183" fontId="17" fillId="0" borderId="1" xfId="15" applyNumberFormat="1" applyFont="1" applyFill="1" applyBorder="1" applyAlignment="1">
      <alignment horizontal="right"/>
    </xf>
    <xf numFmtId="49" fontId="17" fillId="0" borderId="0" xfId="23" applyNumberFormat="1" applyFont="1" applyFill="1" applyBorder="1" applyAlignment="1" quotePrefix="1">
      <alignment horizontal="center" vertical="top"/>
      <protection/>
    </xf>
    <xf numFmtId="1" fontId="17" fillId="0" borderId="0" xfId="0" applyNumberFormat="1" applyFont="1" applyFill="1" applyBorder="1" applyAlignment="1" applyProtection="1">
      <alignment horizontal="justify" vertical="top"/>
      <protection locked="0"/>
    </xf>
    <xf numFmtId="37" fontId="19" fillId="0" borderId="0" xfId="0" applyNumberFormat="1" applyFont="1" applyFill="1" applyAlignment="1">
      <alignment horizontal="justify" vertical="top"/>
    </xf>
    <xf numFmtId="37" fontId="20" fillId="0" borderId="0" xfId="0" applyNumberFormat="1" applyFont="1" applyFill="1" applyAlignment="1" quotePrefix="1">
      <alignment horizontal="center"/>
    </xf>
    <xf numFmtId="37" fontId="20" fillId="0" borderId="0" xfId="0" applyNumberFormat="1" applyFont="1" applyFill="1" applyAlignment="1">
      <alignment/>
    </xf>
    <xf numFmtId="169" fontId="17" fillId="0" borderId="0" xfId="23" applyNumberFormat="1" applyFont="1" applyFill="1" applyBorder="1">
      <alignment/>
      <protection/>
    </xf>
    <xf numFmtId="169" fontId="17" fillId="0" borderId="0" xfId="23" applyNumberFormat="1" applyFont="1" applyFill="1">
      <alignment/>
      <protection/>
    </xf>
    <xf numFmtId="169" fontId="20" fillId="0" borderId="0" xfId="23" applyNumberFormat="1" applyFont="1" applyFill="1" applyBorder="1">
      <alignment/>
      <protection/>
    </xf>
    <xf numFmtId="37" fontId="31" fillId="0" borderId="0" xfId="0" applyNumberFormat="1" applyFont="1" applyFill="1" applyAlignment="1">
      <alignment horizontal="center"/>
    </xf>
    <xf numFmtId="37" fontId="20" fillId="0" borderId="0" xfId="0" applyNumberFormat="1" applyFont="1" applyFill="1" applyAlignment="1">
      <alignment horizontal="center" vertical="top"/>
    </xf>
    <xf numFmtId="37" fontId="20" fillId="0" borderId="0" xfId="0" applyNumberFormat="1" applyFont="1" applyFill="1" applyAlignment="1" quotePrefix="1">
      <alignment horizontal="center" vertical="top"/>
    </xf>
    <xf numFmtId="37" fontId="20" fillId="0" borderId="0" xfId="0" applyNumberFormat="1" applyFont="1" applyFill="1" applyAlignment="1">
      <alignment vertical="top"/>
    </xf>
    <xf numFmtId="37" fontId="17" fillId="0" borderId="0" xfId="0" applyNumberFormat="1" applyFont="1" applyFill="1" applyAlignment="1">
      <alignment vertical="top"/>
    </xf>
    <xf numFmtId="169" fontId="17" fillId="0" borderId="0" xfId="23" applyNumberFormat="1" applyFont="1" applyFill="1" applyBorder="1" applyAlignment="1">
      <alignment vertical="top"/>
      <protection/>
    </xf>
    <xf numFmtId="169" fontId="17" fillId="0" borderId="0" xfId="23" applyNumberFormat="1" applyFont="1" applyFill="1" applyAlignment="1">
      <alignment vertical="top"/>
      <protection/>
    </xf>
    <xf numFmtId="169" fontId="20" fillId="0" borderId="0" xfId="23" applyNumberFormat="1" applyFont="1" applyFill="1" applyBorder="1" applyAlignment="1">
      <alignment vertical="top"/>
      <protection/>
    </xf>
    <xf numFmtId="2" fontId="17" fillId="0" borderId="0" xfId="23" applyNumberFormat="1" applyFont="1">
      <alignment/>
      <protection/>
    </xf>
    <xf numFmtId="37" fontId="20" fillId="0" borderId="0" xfId="0" applyNumberFormat="1" applyFont="1" applyFill="1" applyAlignment="1">
      <alignment/>
    </xf>
    <xf numFmtId="169" fontId="17" fillId="0" borderId="0" xfId="23" applyNumberFormat="1" applyFont="1">
      <alignment/>
      <protection/>
    </xf>
    <xf numFmtId="2" fontId="17" fillId="0" borderId="0" xfId="23" applyNumberFormat="1" applyFont="1" applyAlignment="1">
      <alignment horizontal="left"/>
      <protection/>
    </xf>
    <xf numFmtId="49" fontId="17" fillId="0" borderId="0" xfId="23" applyNumberFormat="1" applyFont="1">
      <alignment/>
      <protection/>
    </xf>
    <xf numFmtId="37" fontId="20" fillId="0" borderId="0" xfId="0" applyNumberFormat="1" applyFont="1" applyFill="1" applyBorder="1" applyAlignment="1">
      <alignment horizontal="center"/>
    </xf>
    <xf numFmtId="37" fontId="20" fillId="0" borderId="1" xfId="0" applyNumberFormat="1" applyFont="1" applyFill="1" applyBorder="1" applyAlignment="1">
      <alignment horizontal="right"/>
    </xf>
    <xf numFmtId="37" fontId="20" fillId="0" borderId="1" xfId="0" applyNumberFormat="1" applyFont="1" applyFill="1" applyBorder="1" applyAlignment="1">
      <alignment horizontal="center"/>
    </xf>
    <xf numFmtId="185" fontId="20" fillId="0" borderId="0" xfId="0" applyNumberFormat="1" applyFont="1" applyFill="1" applyBorder="1" applyAlignment="1" quotePrefix="1">
      <alignment/>
    </xf>
    <xf numFmtId="185" fontId="20" fillId="0" borderId="7" xfId="0" applyNumberFormat="1" applyFont="1" applyFill="1" applyBorder="1" applyAlignment="1" quotePrefix="1">
      <alignment horizontal="right"/>
    </xf>
    <xf numFmtId="185" fontId="20" fillId="0" borderId="7" xfId="0" applyNumberFormat="1" applyFont="1" applyFill="1" applyBorder="1" applyAlignment="1" quotePrefix="1">
      <alignment/>
    </xf>
    <xf numFmtId="1" fontId="17" fillId="0" borderId="0" xfId="0" applyNumberFormat="1" applyFont="1" applyFill="1" applyBorder="1" applyAlignment="1" applyProtection="1">
      <alignment horizontal="left"/>
      <protection locked="0"/>
    </xf>
    <xf numFmtId="1" fontId="20" fillId="0" borderId="0" xfId="23" applyNumberFormat="1" applyFont="1" applyFill="1" applyBorder="1" applyAlignment="1" applyProtection="1">
      <alignment horizontal="center"/>
      <protection locked="0"/>
    </xf>
    <xf numFmtId="1" fontId="20" fillId="0" borderId="2" xfId="23" applyNumberFormat="1" applyFont="1" applyFill="1" applyBorder="1" applyAlignment="1" applyProtection="1">
      <alignment horizontal="right"/>
      <protection locked="0"/>
    </xf>
    <xf numFmtId="37" fontId="17" fillId="0" borderId="0" xfId="0" applyFont="1" applyFill="1" applyAlignment="1">
      <alignment horizontal="justify" wrapText="1"/>
    </xf>
    <xf numFmtId="1" fontId="17" fillId="0" borderId="0" xfId="23" applyNumberFormat="1" applyFont="1" applyFill="1" applyBorder="1" applyAlignment="1" applyProtection="1">
      <alignment horizontal="center" vertical="top"/>
      <protection locked="0"/>
    </xf>
    <xf numFmtId="1" fontId="20" fillId="0" borderId="0" xfId="23" applyNumberFormat="1" applyFont="1" applyFill="1" applyBorder="1" applyAlignment="1" applyProtection="1">
      <alignment horizontal="right" vertical="top"/>
      <protection locked="0"/>
    </xf>
    <xf numFmtId="1" fontId="17" fillId="0" borderId="0" xfId="0" applyNumberFormat="1" applyFont="1" applyFill="1" applyBorder="1" applyAlignment="1" applyProtection="1" quotePrefix="1">
      <alignment horizontal="left"/>
      <protection locked="0"/>
    </xf>
    <xf numFmtId="1" fontId="17" fillId="0" borderId="0" xfId="23" applyNumberFormat="1" applyFont="1" applyFill="1" applyBorder="1" applyAlignment="1" applyProtection="1" quotePrefix="1">
      <alignment horizontal="left"/>
      <protection locked="0"/>
    </xf>
    <xf numFmtId="37" fontId="17" fillId="0" borderId="0" xfId="23" applyNumberFormat="1" applyFont="1" applyFill="1" applyBorder="1" applyAlignment="1">
      <alignment horizontal="right"/>
      <protection/>
    </xf>
    <xf numFmtId="183" fontId="17" fillId="0" borderId="0" xfId="15" applyNumberFormat="1" applyFont="1" applyFill="1" applyBorder="1" applyAlignment="1">
      <alignment horizontal="right"/>
    </xf>
    <xf numFmtId="37" fontId="17" fillId="0" borderId="0" xfId="0" applyNumberFormat="1" applyFont="1" applyFill="1" applyBorder="1" applyAlignment="1" applyProtection="1">
      <alignment/>
      <protection locked="0"/>
    </xf>
    <xf numFmtId="183" fontId="17" fillId="0" borderId="5" xfId="15" applyNumberFormat="1" applyFont="1" applyFill="1" applyBorder="1" applyAlignment="1">
      <alignment horizontal="right"/>
    </xf>
    <xf numFmtId="37" fontId="17" fillId="0" borderId="5" xfId="23" applyNumberFormat="1" applyFont="1" applyFill="1" applyBorder="1" applyAlignment="1" applyProtection="1">
      <alignment horizontal="right"/>
      <protection locked="0"/>
    </xf>
    <xf numFmtId="1" fontId="20" fillId="0" borderId="0" xfId="0" applyNumberFormat="1" applyFont="1" applyFill="1" applyBorder="1" applyAlignment="1" applyProtection="1">
      <alignment/>
      <protection locked="0"/>
    </xf>
    <xf numFmtId="37" fontId="20" fillId="0" borderId="0" xfId="15" applyNumberFormat="1" applyFont="1" applyFill="1" applyBorder="1" applyAlignment="1">
      <alignment/>
    </xf>
    <xf numFmtId="1" fontId="17" fillId="0" borderId="0" xfId="0" applyNumberFormat="1" applyFont="1" applyFill="1" applyBorder="1" applyAlignment="1" applyProtection="1">
      <alignment/>
      <protection locked="0"/>
    </xf>
    <xf numFmtId="37" fontId="17" fillId="0" borderId="0" xfId="23" applyNumberFormat="1" applyFont="1" applyFill="1" applyBorder="1" applyAlignment="1">
      <alignment horizontal="right"/>
      <protection/>
    </xf>
    <xf numFmtId="37" fontId="17" fillId="0" borderId="0" xfId="23" applyNumberFormat="1" applyFont="1" applyFill="1" applyBorder="1" applyAlignment="1" applyProtection="1">
      <alignment horizontal="right"/>
      <protection locked="0"/>
    </xf>
    <xf numFmtId="37" fontId="17" fillId="0" borderId="0" xfId="15" applyNumberFormat="1" applyFont="1" applyFill="1" applyBorder="1" applyAlignment="1">
      <alignment/>
    </xf>
    <xf numFmtId="1" fontId="17" fillId="0" borderId="0" xfId="23" applyNumberFormat="1" applyFont="1" applyBorder="1" applyAlignment="1" applyProtection="1">
      <alignment horizontal="left"/>
      <protection locked="0"/>
    </xf>
    <xf numFmtId="171" fontId="17" fillId="0" borderId="0" xfId="15" applyFont="1" applyFill="1" applyBorder="1" applyAlignment="1" applyProtection="1">
      <alignment horizontal="right"/>
      <protection locked="0"/>
    </xf>
    <xf numFmtId="37" fontId="20" fillId="0" borderId="0" xfId="23" applyNumberFormat="1" applyFont="1" applyFill="1" applyBorder="1" applyAlignment="1">
      <alignment horizontal="right"/>
      <protection/>
    </xf>
    <xf numFmtId="1" fontId="17" fillId="0" borderId="0" xfId="0" applyNumberFormat="1" applyFont="1" applyFill="1" applyBorder="1" applyAlignment="1" applyProtection="1">
      <alignment/>
      <protection locked="0"/>
    </xf>
    <xf numFmtId="37" fontId="17" fillId="0" borderId="0" xfId="23" applyNumberFormat="1" applyFont="1" applyFill="1" applyBorder="1" applyAlignment="1">
      <alignment/>
      <protection/>
    </xf>
    <xf numFmtId="1" fontId="20" fillId="0" borderId="0" xfId="23" applyNumberFormat="1" applyFont="1" applyFill="1" applyBorder="1" applyAlignment="1" applyProtection="1">
      <alignment horizontal="justify" wrapText="1"/>
      <protection locked="0"/>
    </xf>
    <xf numFmtId="37" fontId="20" fillId="0" borderId="0" xfId="0" applyNumberFormat="1" applyFont="1" applyFill="1" applyAlignment="1">
      <alignment horizontal="right" wrapText="1"/>
    </xf>
    <xf numFmtId="37" fontId="19" fillId="2" borderId="0" xfId="0" applyNumberFormat="1" applyFont="1" applyAlignment="1">
      <alignment horizontal="justify" wrapText="1"/>
    </xf>
    <xf numFmtId="171" fontId="20" fillId="0" borderId="1" xfId="15" applyFont="1" applyFill="1" applyBorder="1" applyAlignment="1" applyProtection="1">
      <alignment horizontal="right"/>
      <protection locked="0"/>
    </xf>
    <xf numFmtId="37" fontId="20" fillId="0" borderId="1" xfId="0" applyNumberFormat="1" applyFont="1" applyFill="1" applyBorder="1" applyAlignment="1">
      <alignment horizontal="right" wrapText="1"/>
    </xf>
    <xf numFmtId="171" fontId="17" fillId="0" borderId="0" xfId="15" applyFont="1" applyFill="1" applyBorder="1" applyAlignment="1" applyProtection="1">
      <alignment horizontal="left"/>
      <protection locked="0"/>
    </xf>
    <xf numFmtId="189" fontId="20" fillId="0" borderId="0" xfId="23" applyNumberFormat="1" applyFont="1" applyFill="1" applyBorder="1">
      <alignment/>
      <protection/>
    </xf>
    <xf numFmtId="37" fontId="20" fillId="0" borderId="0" xfId="23" applyNumberFormat="1" applyFont="1" applyFill="1" applyBorder="1" applyAlignment="1" applyProtection="1">
      <alignment horizontal="right"/>
      <protection locked="0"/>
    </xf>
    <xf numFmtId="189" fontId="17" fillId="0" borderId="0" xfId="23" applyNumberFormat="1" applyFont="1" applyFill="1" applyBorder="1">
      <alignment/>
      <protection/>
    </xf>
    <xf numFmtId="171" fontId="20" fillId="0" borderId="0" xfId="15" applyFont="1" applyFill="1" applyBorder="1" applyAlignment="1" applyProtection="1">
      <alignment horizontal="right"/>
      <protection locked="0"/>
    </xf>
    <xf numFmtId="171" fontId="20" fillId="0" borderId="0" xfId="15" applyFont="1" applyFill="1" applyBorder="1" applyAlignment="1" applyProtection="1" quotePrefix="1">
      <alignment horizontal="right" vertical="center"/>
      <protection locked="0"/>
    </xf>
    <xf numFmtId="171" fontId="17" fillId="0" borderId="0" xfId="15" applyFont="1" applyFill="1" applyBorder="1" applyAlignment="1" applyProtection="1">
      <alignment horizontal="right" vertical="center"/>
      <protection locked="0"/>
    </xf>
    <xf numFmtId="171" fontId="20" fillId="0" borderId="0" xfId="15" applyFont="1" applyFill="1" applyBorder="1" applyAlignment="1" applyProtection="1">
      <alignment horizontal="right" vertical="center"/>
      <protection locked="0"/>
    </xf>
    <xf numFmtId="1" fontId="17" fillId="0" borderId="0" xfId="0" applyNumberFormat="1" applyFont="1" applyFill="1" applyBorder="1" applyAlignment="1" applyProtection="1">
      <alignment/>
      <protection locked="0"/>
    </xf>
    <xf numFmtId="183" fontId="17" fillId="0" borderId="0" xfId="15" applyNumberFormat="1" applyFont="1" applyFill="1" applyBorder="1" applyAlignment="1" applyProtection="1">
      <alignment horizontal="right"/>
      <protection locked="0"/>
    </xf>
    <xf numFmtId="183" fontId="17" fillId="0" borderId="0" xfId="15" applyNumberFormat="1" applyFont="1" applyFill="1" applyBorder="1" applyAlignment="1" applyProtection="1">
      <alignment horizontal="right"/>
      <protection locked="0"/>
    </xf>
    <xf numFmtId="1" fontId="17" fillId="0" borderId="0" xfId="0" applyNumberFormat="1" applyFont="1" applyFill="1" applyBorder="1" applyAlignment="1" applyProtection="1">
      <alignment/>
      <protection locked="0"/>
    </xf>
    <xf numFmtId="2" fontId="17" fillId="0" borderId="0" xfId="23" applyNumberFormat="1" applyFont="1" applyFill="1" applyBorder="1" applyAlignment="1" applyProtection="1">
      <alignment horizontal="left"/>
      <protection locked="0"/>
    </xf>
    <xf numFmtId="183" fontId="17" fillId="0" borderId="0" xfId="15" applyNumberFormat="1" applyFont="1" applyFill="1" applyBorder="1" applyAlignment="1" applyProtection="1" quotePrefix="1">
      <alignment horizontal="right"/>
      <protection locked="0"/>
    </xf>
    <xf numFmtId="37" fontId="17" fillId="0" borderId="0" xfId="23" applyNumberFormat="1" applyFont="1" applyFill="1" applyBorder="1" applyProtection="1">
      <alignment/>
      <protection locked="0"/>
    </xf>
    <xf numFmtId="37" fontId="20" fillId="0" borderId="0" xfId="23" applyNumberFormat="1" applyFont="1" applyFill="1" applyBorder="1" applyAlignment="1" applyProtection="1">
      <alignment vertical="top"/>
      <protection locked="0"/>
    </xf>
    <xf numFmtId="37" fontId="17" fillId="0" borderId="0" xfId="23" applyNumberFormat="1" applyFont="1" applyFill="1" applyBorder="1" applyAlignment="1" applyProtection="1">
      <alignment vertical="top"/>
      <protection locked="0"/>
    </xf>
    <xf numFmtId="186" fontId="20" fillId="0" borderId="0" xfId="23" applyNumberFormat="1" applyFont="1" applyFill="1" applyBorder="1" applyAlignment="1">
      <alignment horizontal="right" vertical="top"/>
      <protection/>
    </xf>
    <xf numFmtId="186" fontId="17" fillId="0" borderId="0" xfId="23" applyNumberFormat="1" applyFont="1" applyFill="1" applyBorder="1" applyAlignment="1">
      <alignment horizontal="right" vertical="top"/>
      <protection/>
    </xf>
    <xf numFmtId="37" fontId="17" fillId="0" borderId="0" xfId="23" applyNumberFormat="1" applyFont="1" applyFill="1" applyBorder="1" applyAlignment="1">
      <alignment vertical="top"/>
      <protection/>
    </xf>
    <xf numFmtId="2" fontId="20" fillId="0" borderId="0" xfId="23" applyNumberFormat="1" applyFont="1" applyFill="1" applyBorder="1" applyAlignment="1">
      <alignment horizontal="center"/>
      <protection/>
    </xf>
    <xf numFmtId="37" fontId="19" fillId="2" borderId="0" xfId="0" applyNumberFormat="1" applyFont="1" applyAlignment="1">
      <alignment/>
    </xf>
    <xf numFmtId="37" fontId="17" fillId="0" borderId="0" xfId="15" applyNumberFormat="1" applyFont="1" applyFill="1" applyBorder="1" applyAlignment="1" applyProtection="1">
      <alignment horizontal="right"/>
      <protection locked="0"/>
    </xf>
    <xf numFmtId="37" fontId="17" fillId="2" borderId="0" xfId="0" applyNumberFormat="1" applyFont="1" applyAlignment="1">
      <alignment/>
    </xf>
    <xf numFmtId="2" fontId="17" fillId="0" borderId="0" xfId="23" applyNumberFormat="1" applyFont="1" applyFill="1" applyBorder="1" applyAlignment="1">
      <alignment horizontal="center" vertical="top"/>
      <protection/>
    </xf>
    <xf numFmtId="1" fontId="17" fillId="0" borderId="0" xfId="0" applyNumberFormat="1" applyFont="1" applyFill="1" applyBorder="1" applyAlignment="1" applyProtection="1">
      <alignment horizontal="justify" wrapText="1"/>
      <protection locked="0"/>
    </xf>
    <xf numFmtId="37" fontId="20" fillId="0" borderId="0" xfId="0" applyNumberFormat="1" applyFont="1" applyFill="1" applyBorder="1" applyAlignment="1">
      <alignment wrapText="1"/>
    </xf>
    <xf numFmtId="171" fontId="20" fillId="0" borderId="6" xfId="15" applyFont="1" applyFill="1" applyBorder="1" applyAlignment="1" applyProtection="1" quotePrefix="1">
      <alignment horizontal="right"/>
      <protection locked="0"/>
    </xf>
    <xf numFmtId="183" fontId="20" fillId="0" borderId="0" xfId="15" applyNumberFormat="1" applyFont="1" applyFill="1" applyBorder="1" applyAlignment="1" applyProtection="1" quotePrefix="1">
      <alignment horizontal="right"/>
      <protection locked="0"/>
    </xf>
    <xf numFmtId="183" fontId="20" fillId="0" borderId="0" xfId="15" applyNumberFormat="1" applyFont="1" applyFill="1" applyBorder="1" applyAlignment="1" applyProtection="1">
      <alignment horizontal="right"/>
      <protection locked="0"/>
    </xf>
    <xf numFmtId="171" fontId="20" fillId="0" borderId="2" xfId="15" applyNumberFormat="1" applyFont="1" applyFill="1" applyBorder="1" applyAlignment="1" applyProtection="1" quotePrefix="1">
      <alignment horizontal="right"/>
      <protection locked="0"/>
    </xf>
    <xf numFmtId="37" fontId="20" fillId="0" borderId="0" xfId="21" applyNumberFormat="1" applyFont="1" applyFill="1" applyAlignment="1">
      <alignment horizontal="justify" vertical="center" wrapText="1"/>
      <protection/>
    </xf>
    <xf numFmtId="183" fontId="5" fillId="0" borderId="4" xfId="0" applyNumberFormat="1" applyFont="1" applyFill="1" applyBorder="1" applyAlignment="1">
      <alignment/>
    </xf>
    <xf numFmtId="37" fontId="19" fillId="0" borderId="0" xfId="0" applyNumberFormat="1" applyFont="1" applyFill="1" applyBorder="1" applyAlignment="1">
      <alignment horizontal="justify" wrapText="1"/>
    </xf>
    <xf numFmtId="37" fontId="32" fillId="2" borderId="0" xfId="0" applyNumberFormat="1" applyFont="1" applyAlignment="1">
      <alignment/>
    </xf>
    <xf numFmtId="183" fontId="17" fillId="0" borderId="0" xfId="15" applyNumberFormat="1" applyFont="1" applyFill="1" applyBorder="1" applyAlignment="1">
      <alignment wrapText="1"/>
    </xf>
    <xf numFmtId="2" fontId="17" fillId="0" borderId="0" xfId="23" applyNumberFormat="1" applyFont="1" applyFill="1" applyBorder="1" applyAlignment="1">
      <alignment horizontal="justify" vertical="top" wrapText="1"/>
      <protection/>
    </xf>
    <xf numFmtId="37" fontId="19" fillId="0" borderId="0" xfId="0" applyNumberFormat="1" applyFont="1" applyFill="1" applyBorder="1" applyAlignment="1">
      <alignment horizontal="justify" vertical="top" wrapText="1"/>
    </xf>
    <xf numFmtId="37" fontId="19" fillId="0" borderId="0" xfId="0" applyNumberFormat="1" applyFont="1" applyFill="1" applyBorder="1" applyAlignment="1">
      <alignment horizontal="justify" vertical="center" wrapText="1"/>
    </xf>
    <xf numFmtId="183" fontId="20" fillId="0" borderId="0" xfId="15" applyNumberFormat="1" applyFont="1" applyFill="1" applyAlignment="1">
      <alignment horizontal="left" vertical="center"/>
    </xf>
    <xf numFmtId="183" fontId="18" fillId="0" borderId="3" xfId="15" applyNumberFormat="1" applyFont="1" applyFill="1" applyBorder="1" applyAlignment="1">
      <alignment vertical="center"/>
    </xf>
    <xf numFmtId="183" fontId="12" fillId="0" borderId="8" xfId="15" applyNumberFormat="1" applyFont="1" applyFill="1" applyBorder="1" applyAlignment="1" quotePrefix="1">
      <alignment horizontal="right"/>
    </xf>
    <xf numFmtId="183" fontId="12" fillId="0" borderId="4" xfId="15" applyNumberFormat="1" applyFont="1" applyFill="1" applyBorder="1" applyAlignment="1">
      <alignment/>
    </xf>
    <xf numFmtId="183" fontId="12" fillId="0" borderId="4" xfId="15" applyNumberFormat="1" applyFont="1" applyFill="1" applyBorder="1" applyAlignment="1" quotePrefix="1">
      <alignment horizontal="right"/>
    </xf>
    <xf numFmtId="183" fontId="12" fillId="0" borderId="9" xfId="15" applyNumberFormat="1" applyFont="1" applyFill="1" applyBorder="1" applyAlignment="1">
      <alignment/>
    </xf>
    <xf numFmtId="49" fontId="17" fillId="0" borderId="0" xfId="23" applyNumberFormat="1" applyFont="1" applyFill="1" applyBorder="1" applyAlignment="1">
      <alignment horizontal="left"/>
      <protection/>
    </xf>
    <xf numFmtId="183" fontId="17" fillId="0" borderId="1" xfId="15" applyNumberFormat="1" applyFont="1" applyFill="1" applyBorder="1" applyAlignment="1" applyProtection="1">
      <alignment horizontal="right"/>
      <protection locked="0"/>
    </xf>
    <xf numFmtId="183" fontId="17" fillId="0" borderId="5" xfId="15" applyNumberFormat="1" applyFont="1" applyFill="1" applyBorder="1" applyAlignment="1" applyProtection="1">
      <alignment horizontal="right"/>
      <protection locked="0"/>
    </xf>
    <xf numFmtId="183" fontId="18" fillId="0" borderId="0" xfId="15" applyNumberFormat="1" applyFont="1" applyFill="1" applyBorder="1" applyAlignment="1">
      <alignment vertical="center"/>
    </xf>
    <xf numFmtId="183" fontId="18" fillId="0" borderId="2" xfId="15" applyNumberFormat="1" applyFont="1" applyFill="1" applyBorder="1" applyAlignment="1">
      <alignment vertical="center"/>
    </xf>
    <xf numFmtId="183" fontId="18" fillId="0" borderId="4" xfId="15" applyNumberFormat="1" applyFont="1" applyFill="1" applyBorder="1" applyAlignment="1">
      <alignment vertical="center"/>
    </xf>
    <xf numFmtId="0" fontId="4" fillId="0" borderId="0" xfId="0" applyFont="1" applyAlignment="1">
      <alignment/>
    </xf>
    <xf numFmtId="37" fontId="7" fillId="0" borderId="0" xfId="22" applyFont="1">
      <alignment/>
      <protection/>
    </xf>
    <xf numFmtId="37" fontId="4" fillId="0" borderId="0" xfId="22" applyFont="1">
      <alignment/>
      <protection/>
    </xf>
    <xf numFmtId="37" fontId="4" fillId="0" borderId="0" xfId="22" applyFont="1" applyAlignment="1">
      <alignment horizontal="left"/>
      <protection/>
    </xf>
    <xf numFmtId="37" fontId="4" fillId="0" borderId="0" xfId="22" applyFont="1" applyAlignment="1" quotePrefix="1">
      <alignment horizontal="left"/>
      <protection/>
    </xf>
    <xf numFmtId="183" fontId="12" fillId="0" borderId="2" xfId="15" applyNumberFormat="1" applyFont="1" applyFill="1" applyBorder="1" applyAlignment="1">
      <alignment horizontal="center"/>
    </xf>
    <xf numFmtId="183" fontId="12" fillId="0" borderId="0" xfId="15" applyNumberFormat="1" applyFont="1" applyFill="1" applyBorder="1" applyAlignment="1">
      <alignment horizontal="right"/>
    </xf>
    <xf numFmtId="37" fontId="20" fillId="0" borderId="0" xfId="21" applyNumberFormat="1" applyFont="1" applyFill="1">
      <alignment/>
      <protection/>
    </xf>
    <xf numFmtId="183" fontId="12" fillId="0" borderId="10" xfId="15" applyNumberFormat="1" applyFont="1" applyFill="1" applyBorder="1" applyAlignment="1" quotePrefix="1">
      <alignment horizontal="right"/>
    </xf>
    <xf numFmtId="183" fontId="12" fillId="0" borderId="3" xfId="15" applyNumberFormat="1" applyFont="1" applyFill="1" applyBorder="1" applyAlignment="1">
      <alignment/>
    </xf>
    <xf numFmtId="183" fontId="12" fillId="0" borderId="3" xfId="15" applyNumberFormat="1" applyFont="1" applyFill="1" applyBorder="1" applyAlignment="1" quotePrefix="1">
      <alignment horizontal="right"/>
    </xf>
    <xf numFmtId="183" fontId="12" fillId="0" borderId="11" xfId="15" applyNumberFormat="1" applyFont="1" applyFill="1" applyBorder="1" applyAlignment="1">
      <alignment/>
    </xf>
    <xf numFmtId="183" fontId="12" fillId="0" borderId="2" xfId="15" applyNumberFormat="1" applyFont="1" applyFill="1" applyBorder="1" applyAlignment="1" quotePrefix="1">
      <alignment horizontal="right"/>
    </xf>
    <xf numFmtId="183" fontId="12" fillId="0" borderId="12" xfId="15" applyNumberFormat="1" applyFont="1" applyFill="1" applyBorder="1" applyAlignment="1" quotePrefix="1">
      <alignment horizontal="right"/>
    </xf>
    <xf numFmtId="183" fontId="12" fillId="0" borderId="13" xfId="15" applyNumberFormat="1" applyFont="1" applyFill="1" applyBorder="1" applyAlignment="1">
      <alignment/>
    </xf>
    <xf numFmtId="37" fontId="0" fillId="2" borderId="0" xfId="0" applyNumberFormat="1" applyAlignment="1">
      <alignment/>
    </xf>
    <xf numFmtId="37" fontId="17" fillId="2" borderId="0" xfId="0" applyNumberFormat="1" applyFont="1" applyAlignment="1">
      <alignment/>
    </xf>
    <xf numFmtId="183" fontId="12" fillId="0" borderId="14" xfId="15" applyNumberFormat="1" applyFont="1" applyFill="1" applyBorder="1" applyAlignment="1" quotePrefix="1">
      <alignment horizontal="right"/>
    </xf>
    <xf numFmtId="183" fontId="12" fillId="0" borderId="15" xfId="15" applyNumberFormat="1" applyFont="1" applyFill="1" applyBorder="1" applyAlignment="1">
      <alignment/>
    </xf>
    <xf numFmtId="38" fontId="11" fillId="0" borderId="0" xfId="0" applyNumberFormat="1" applyFont="1" applyFill="1" applyAlignment="1" quotePrefix="1">
      <alignment/>
    </xf>
    <xf numFmtId="183" fontId="17" fillId="0" borderId="0" xfId="15" applyNumberFormat="1" applyFont="1" applyFill="1" applyBorder="1" applyAlignment="1">
      <alignment wrapText="1"/>
    </xf>
    <xf numFmtId="183" fontId="17" fillId="0" borderId="0" xfId="15" applyNumberFormat="1" applyFont="1" applyFill="1" applyAlignment="1" quotePrefix="1">
      <alignment wrapText="1"/>
    </xf>
    <xf numFmtId="37" fontId="0" fillId="2" borderId="0" xfId="0" applyNumberFormat="1" applyAlignment="1">
      <alignment vertical="top"/>
    </xf>
    <xf numFmtId="1" fontId="17" fillId="0" borderId="0" xfId="23" applyNumberFormat="1" applyFont="1" applyFill="1" applyBorder="1" applyAlignment="1" applyProtection="1">
      <alignment horizontal="justify" vertical="top"/>
      <protection locked="0"/>
    </xf>
    <xf numFmtId="1" fontId="17" fillId="0" borderId="0" xfId="23" applyNumberFormat="1" applyFont="1" applyFill="1" applyBorder="1" applyAlignment="1" applyProtection="1">
      <alignment horizontal="justify"/>
      <protection locked="0"/>
    </xf>
    <xf numFmtId="37" fontId="19" fillId="2" borderId="0" xfId="0" applyNumberFormat="1" applyFont="1" applyAlignment="1">
      <alignment/>
    </xf>
    <xf numFmtId="183" fontId="17" fillId="0" borderId="0" xfId="15" applyNumberFormat="1" applyFont="1" applyFill="1" applyAlignment="1">
      <alignment wrapText="1"/>
    </xf>
    <xf numFmtId="37" fontId="19" fillId="0" borderId="0" xfId="0" applyNumberFormat="1" applyFont="1" applyFill="1" applyAlignment="1">
      <alignment wrapText="1"/>
    </xf>
    <xf numFmtId="37" fontId="11" fillId="0" borderId="0" xfId="0" applyNumberFormat="1" applyFont="1" applyFill="1" applyAlignment="1">
      <alignment horizontal="justify" wrapText="1"/>
    </xf>
    <xf numFmtId="37" fontId="26"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19"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183" fontId="20" fillId="0" borderId="1" xfId="15" applyNumberFormat="1" applyFont="1" applyFill="1" applyBorder="1" applyAlignment="1">
      <alignment horizontal="center"/>
    </xf>
    <xf numFmtId="37" fontId="0" fillId="2" borderId="0" xfId="0" applyNumberFormat="1" applyAlignment="1">
      <alignment horizontal="justify" wrapText="1"/>
    </xf>
    <xf numFmtId="37" fontId="20" fillId="0" borderId="0" xfId="0" applyNumberFormat="1" applyFont="1" applyFill="1" applyAlignment="1">
      <alignment vertical="center" wrapText="1"/>
    </xf>
    <xf numFmtId="37" fontId="0" fillId="2" borderId="0" xfId="0" applyNumberFormat="1" applyAlignment="1">
      <alignment vertical="center" wrapText="1"/>
    </xf>
    <xf numFmtId="38" fontId="12" fillId="0" borderId="16" xfId="0" applyNumberFormat="1" applyFont="1" applyFill="1" applyBorder="1" applyAlignment="1">
      <alignment horizontal="center" vertical="center"/>
    </xf>
    <xf numFmtId="38" fontId="12" fillId="0" borderId="17" xfId="0" applyNumberFormat="1" applyFont="1" applyFill="1" applyBorder="1" applyAlignment="1">
      <alignment horizontal="center" vertical="center"/>
    </xf>
    <xf numFmtId="38" fontId="12" fillId="0" borderId="18" xfId="0" applyNumberFormat="1" applyFont="1" applyFill="1" applyBorder="1" applyAlignment="1">
      <alignment horizontal="center" vertical="center"/>
    </xf>
    <xf numFmtId="37" fontId="10" fillId="0" borderId="0" xfId="0" applyNumberFormat="1" applyFont="1" applyFill="1" applyBorder="1" applyAlignment="1">
      <alignment horizontal="left"/>
    </xf>
    <xf numFmtId="37" fontId="13" fillId="2" borderId="0" xfId="0" applyNumberFormat="1" applyFont="1" applyAlignment="1">
      <alignment horizontal="justify" wrapText="1"/>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0" fillId="0" borderId="0" xfId="21" applyNumberFormat="1" applyFont="1" applyFill="1" applyAlignment="1">
      <alignment horizontal="center"/>
      <protection/>
    </xf>
    <xf numFmtId="49" fontId="20" fillId="0" borderId="1" xfId="21" applyNumberFormat="1" applyFont="1" applyFill="1" applyBorder="1" applyAlignment="1" quotePrefix="1">
      <alignment horizontal="center"/>
      <protection/>
    </xf>
    <xf numFmtId="37" fontId="26"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2" fillId="0" borderId="0" xfId="21" applyNumberFormat="1" applyFont="1" applyFill="1" applyAlignment="1">
      <alignment horizontal="center" vertical="center"/>
      <protection/>
    </xf>
    <xf numFmtId="1" fontId="17" fillId="0" borderId="0" xfId="23" applyNumberFormat="1" applyFont="1" applyFill="1" applyBorder="1" applyAlignment="1" applyProtection="1">
      <alignment horizontal="justify" vertical="top"/>
      <protection locked="0"/>
    </xf>
    <xf numFmtId="37" fontId="0" fillId="2" borderId="0" xfId="0" applyNumberFormat="1" applyAlignment="1">
      <alignment/>
    </xf>
    <xf numFmtId="1" fontId="17" fillId="0" borderId="0" xfId="23" applyNumberFormat="1" applyFont="1" applyFill="1" applyBorder="1" applyAlignment="1" applyProtection="1">
      <alignment horizontal="justify" vertical="top" wrapText="1"/>
      <protection locked="0"/>
    </xf>
    <xf numFmtId="37" fontId="0" fillId="2" borderId="0" xfId="0" applyNumberFormat="1" applyAlignment="1">
      <alignment horizontal="justify" vertical="top"/>
    </xf>
    <xf numFmtId="1" fontId="17" fillId="0" borderId="0" xfId="0" applyNumberFormat="1" applyFont="1" applyFill="1" applyBorder="1" applyAlignment="1" applyProtection="1">
      <alignment horizontal="justify"/>
      <protection locked="0"/>
    </xf>
    <xf numFmtId="37" fontId="0" fillId="2" borderId="0" xfId="0" applyNumberFormat="1" applyAlignment="1">
      <alignment horizontal="justify"/>
    </xf>
    <xf numFmtId="1" fontId="20" fillId="0" borderId="0" xfId="23" applyNumberFormat="1" applyFont="1" applyFill="1" applyBorder="1" applyAlignment="1" applyProtection="1">
      <alignment horizontal="center"/>
      <protection locked="0"/>
    </xf>
    <xf numFmtId="1" fontId="20" fillId="0" borderId="1" xfId="23" applyNumberFormat="1" applyFont="1" applyFill="1" applyBorder="1" applyAlignment="1" applyProtection="1">
      <alignment horizontal="justify" wrapText="1"/>
      <protection locked="0"/>
    </xf>
    <xf numFmtId="37" fontId="19" fillId="2" borderId="1" xfId="0" applyNumberFormat="1" applyFont="1" applyBorder="1" applyAlignment="1">
      <alignment wrapText="1"/>
    </xf>
    <xf numFmtId="2" fontId="17" fillId="0" borderId="0" xfId="23" applyNumberFormat="1" applyFont="1" applyFill="1" applyBorder="1" applyAlignment="1">
      <alignment horizontal="justify" vertical="top"/>
      <protection/>
    </xf>
    <xf numFmtId="37" fontId="19" fillId="0" borderId="0" xfId="0" applyNumberFormat="1" applyFont="1" applyFill="1" applyAlignment="1">
      <alignment horizontal="justify" vertical="top" wrapText="1"/>
    </xf>
    <xf numFmtId="1" fontId="17" fillId="0" borderId="0" xfId="0" applyNumberFormat="1" applyFont="1" applyFill="1" applyBorder="1" applyAlignment="1" applyProtection="1">
      <alignment horizontal="justify" vertical="top"/>
      <protection locked="0"/>
    </xf>
    <xf numFmtId="2" fontId="17" fillId="0" borderId="0" xfId="23" applyNumberFormat="1" applyFont="1" applyFill="1" applyBorder="1" applyAlignment="1">
      <alignment horizontal="justify" vertical="top"/>
      <protection/>
    </xf>
    <xf numFmtId="1" fontId="17" fillId="0" borderId="0" xfId="23" applyNumberFormat="1" applyFont="1" applyFill="1" applyBorder="1" applyAlignment="1" applyProtection="1">
      <alignment horizontal="justify" vertical="center"/>
      <protection locked="0"/>
    </xf>
    <xf numFmtId="49" fontId="17" fillId="0" borderId="0" xfId="23" applyNumberFormat="1" applyFont="1" applyFill="1" applyBorder="1" applyAlignment="1">
      <alignment horizontal="left"/>
      <protection/>
    </xf>
    <xf numFmtId="37" fontId="20" fillId="0" borderId="1" xfId="0" applyNumberFormat="1" applyFont="1" applyFill="1" applyBorder="1" applyAlignment="1">
      <alignment horizontal="center" wrapText="1"/>
    </xf>
    <xf numFmtId="1" fontId="17" fillId="0" borderId="0" xfId="23" applyNumberFormat="1" applyFont="1" applyFill="1" applyBorder="1" applyAlignment="1" applyProtection="1">
      <alignment horizontal="justify"/>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EXAMPLE BERHAD (TCE)" xfId="22"/>
    <cellStyle name="Normal_june98-Eng"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933450</xdr:colOff>
      <xdr:row>187</xdr:row>
      <xdr:rowOff>285750</xdr:rowOff>
    </xdr:from>
    <xdr:ext cx="6191250" cy="4810125"/>
    <xdr:sp>
      <xdr:nvSpPr>
        <xdr:cNvPr id="1" name="TextBox 1"/>
        <xdr:cNvSpPr txBox="1">
          <a:spLocks noChangeArrowheads="1"/>
        </xdr:cNvSpPr>
      </xdr:nvSpPr>
      <xdr:spPr>
        <a:xfrm>
          <a:off x="6067425" y="56759475"/>
          <a:ext cx="6191250" cy="4810125"/>
        </a:xfrm>
        <a:prstGeom prst="rect">
          <a:avLst/>
        </a:prstGeom>
        <a:noFill/>
        <a:ln w="9525" cmpd="sng">
          <a:noFill/>
        </a:ln>
      </xdr:spPr>
      <xdr:txBody>
        <a:bodyPr vertOverflow="clip" wrap="square"/>
        <a:p>
          <a:pPr algn="l">
            <a:defRPr/>
          </a:pPr>
          <a:r>
            <a:rPr lang="en-US" cap="none" sz="1800" b="0" i="0" u="none" baseline="0">
              <a:latin typeface="Times New Roman"/>
              <a:ea typeface="Times New Roman"/>
              <a:cs typeface="Times New Roman"/>
            </a:rPr>
            <a:t>BN Shipyard, an associate company  has been served with a writ of summons by  Meridien  for special damages, interest on amount claimed, general damages and other cost and relief that the Court deems fit over alledged loss suffered by Meridien  arising from foreclosure of several of its land by BankKerjasama Rakyat Sdn Bhd. 
BN Shipyard on 22 July 2008 has filed defence against Meridien claim. BN Shipyard also filed a counterclaim for general damages, interest on damages awarded, cost of action borne by Meridien on full indemnity basis and other relief that the Court deems fit and proper to grant over loss and damages suffered by BN Shipyard arising from Meridien failure to repay the sum owed of RM14,946,277.28 .
BN Shipyard in consultation with the solicitors, is of the view that BN Shipyard has a good chance to win in this suit.
 </a:t>
          </a:r>
          <a:r>
            <a:rPr lang="en-US" cap="none" sz="1800" b="0" i="0" u="none" baseline="0">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60" zoomScaleNormal="60" workbookViewId="0" topLeftCell="A1">
      <selection activeCell="I18" sqref="I18"/>
    </sheetView>
  </sheetViews>
  <sheetFormatPr defaultColWidth="8.77734375" defaultRowHeight="15"/>
  <cols>
    <col min="1" max="1" width="1.33203125" style="1" customWidth="1"/>
    <col min="2" max="2" width="50.10546875" style="4" customWidth="1"/>
    <col min="3" max="3" width="4.99609375" style="1" customWidth="1"/>
    <col min="4" max="4" width="1.2265625" style="1" customWidth="1"/>
    <col min="5" max="5" width="14.88671875" style="168" customWidth="1"/>
    <col min="6" max="6" width="2.3359375" style="168" customWidth="1"/>
    <col min="7" max="7" width="14.6640625" style="168" customWidth="1"/>
    <col min="8" max="8" width="1.77734375" style="168" customWidth="1"/>
    <col min="9" max="9" width="15.77734375" style="169" customWidth="1"/>
    <col min="10" max="10" width="1.2265625" style="169" customWidth="1"/>
    <col min="11" max="11" width="16.6640625" style="169" customWidth="1"/>
    <col min="12" max="13" width="5.6640625" style="1" customWidth="1"/>
    <col min="14" max="14" width="15.6640625" style="1" bestFit="1" customWidth="1"/>
    <col min="15" max="16384" width="5.6640625" style="1" customWidth="1"/>
  </cols>
  <sheetData>
    <row r="1" spans="1:11" s="28" customFormat="1" ht="36" customHeight="1">
      <c r="A1" s="27"/>
      <c r="B1" s="452" t="s">
        <v>150</v>
      </c>
      <c r="C1" s="452"/>
      <c r="D1" s="452"/>
      <c r="E1" s="452"/>
      <c r="F1" s="452"/>
      <c r="G1" s="452"/>
      <c r="H1" s="452"/>
      <c r="I1" s="452"/>
      <c r="J1" s="452"/>
      <c r="K1" s="452"/>
    </row>
    <row r="2" spans="1:11" s="25" customFormat="1" ht="45" customHeight="1">
      <c r="A2" s="23"/>
      <c r="B2" s="453" t="s">
        <v>19</v>
      </c>
      <c r="C2" s="454"/>
      <c r="D2" s="454"/>
      <c r="E2" s="454"/>
      <c r="F2" s="454"/>
      <c r="G2" s="454"/>
      <c r="H2" s="454"/>
      <c r="I2" s="454"/>
      <c r="J2" s="454"/>
      <c r="K2" s="454"/>
    </row>
    <row r="3" spans="1:11" ht="35.25" customHeight="1">
      <c r="A3" s="455"/>
      <c r="B3" s="455"/>
      <c r="C3" s="455"/>
      <c r="D3" s="455"/>
      <c r="E3" s="455"/>
      <c r="F3" s="455"/>
      <c r="G3" s="455"/>
      <c r="H3" s="455"/>
      <c r="I3" s="455"/>
      <c r="J3" s="455"/>
      <c r="K3" s="455"/>
    </row>
    <row r="4" spans="1:11" s="25" customFormat="1" ht="25.5" customHeight="1" thickBot="1">
      <c r="A4" s="24"/>
      <c r="B4" s="51" t="s">
        <v>248</v>
      </c>
      <c r="C4" s="52"/>
      <c r="D4" s="48"/>
      <c r="E4" s="456" t="s">
        <v>87</v>
      </c>
      <c r="F4" s="456"/>
      <c r="G4" s="456"/>
      <c r="H4" s="166"/>
      <c r="I4" s="456" t="s">
        <v>88</v>
      </c>
      <c r="J4" s="456"/>
      <c r="K4" s="456"/>
    </row>
    <row r="5" spans="1:11" s="25" customFormat="1" ht="25.5" customHeight="1">
      <c r="A5" s="24"/>
      <c r="B5" s="214"/>
      <c r="C5" s="215"/>
      <c r="D5" s="216"/>
      <c r="E5" s="217"/>
      <c r="F5" s="217"/>
      <c r="G5" s="109" t="s">
        <v>102</v>
      </c>
      <c r="H5" s="218"/>
      <c r="I5" s="217"/>
      <c r="J5" s="217"/>
      <c r="K5" s="109" t="s">
        <v>102</v>
      </c>
    </row>
    <row r="6" spans="1:11" s="25" customFormat="1" ht="27.75" customHeight="1">
      <c r="A6" s="24"/>
      <c r="D6" s="31"/>
      <c r="E6" s="207" t="s">
        <v>206</v>
      </c>
      <c r="F6" s="208"/>
      <c r="G6" s="207" t="s">
        <v>134</v>
      </c>
      <c r="H6" s="209"/>
      <c r="I6" s="207" t="s">
        <v>206</v>
      </c>
      <c r="J6" s="208"/>
      <c r="K6" s="207" t="s">
        <v>134</v>
      </c>
    </row>
    <row r="7" spans="1:11" s="25" customFormat="1" ht="6" customHeight="1">
      <c r="A7" s="24"/>
      <c r="D7" s="26"/>
      <c r="E7" s="210"/>
      <c r="F7" s="210"/>
      <c r="G7" s="210"/>
      <c r="H7" s="210"/>
      <c r="I7" s="210"/>
      <c r="J7" s="210"/>
      <c r="K7" s="210"/>
    </row>
    <row r="8" spans="1:11" s="9" customFormat="1" ht="22.5">
      <c r="A8" s="20"/>
      <c r="E8" s="211" t="s">
        <v>20</v>
      </c>
      <c r="F8" s="143"/>
      <c r="G8" s="211" t="s">
        <v>20</v>
      </c>
      <c r="H8" s="143"/>
      <c r="I8" s="211" t="s">
        <v>20</v>
      </c>
      <c r="J8" s="143"/>
      <c r="K8" s="211" t="s">
        <v>20</v>
      </c>
    </row>
    <row r="9" spans="2:11" ht="20.25">
      <c r="B9" s="3"/>
      <c r="C9" s="3"/>
      <c r="I9" s="168"/>
      <c r="K9" s="168"/>
    </row>
    <row r="10" spans="2:11" s="9" customFormat="1" ht="25.5" customHeight="1">
      <c r="B10" s="11" t="s">
        <v>42</v>
      </c>
      <c r="C10" s="11"/>
      <c r="E10" s="170">
        <f>I10-100981</f>
        <v>111399</v>
      </c>
      <c r="F10" s="128"/>
      <c r="G10" s="163">
        <f>K10-14690</f>
        <v>27548</v>
      </c>
      <c r="H10" s="128"/>
      <c r="I10" s="129">
        <v>212380</v>
      </c>
      <c r="J10" s="132"/>
      <c r="K10" s="163">
        <v>42238</v>
      </c>
    </row>
    <row r="11" spans="2:11" s="9" customFormat="1" ht="31.5" customHeight="1">
      <c r="B11" s="10" t="s">
        <v>51</v>
      </c>
      <c r="C11" s="11"/>
      <c r="E11" s="212">
        <f>I11+80898</f>
        <v>-86334</v>
      </c>
      <c r="F11" s="171"/>
      <c r="G11" s="172">
        <f>K11+13866</f>
        <v>-25837</v>
      </c>
      <c r="H11" s="171"/>
      <c r="I11" s="173">
        <v>-167232</v>
      </c>
      <c r="J11" s="174"/>
      <c r="K11" s="172">
        <f>-39703</f>
        <v>-39703</v>
      </c>
    </row>
    <row r="12" spans="2:11" s="21" customFormat="1" ht="36" customHeight="1">
      <c r="B12" s="19" t="s">
        <v>52</v>
      </c>
      <c r="C12" s="14"/>
      <c r="D12" s="22"/>
      <c r="E12" s="219">
        <f>SUM(E10:E11)</f>
        <v>25065</v>
      </c>
      <c r="F12" s="46"/>
      <c r="G12" s="46">
        <f>SUM(G10:G11)</f>
        <v>1711</v>
      </c>
      <c r="H12" s="46"/>
      <c r="I12" s="109">
        <f>SUM(I10:I11)</f>
        <v>45148</v>
      </c>
      <c r="J12" s="46"/>
      <c r="K12" s="46">
        <f>SUM(K10:K11)</f>
        <v>2535</v>
      </c>
    </row>
    <row r="13" spans="2:11" s="21" customFormat="1" ht="36" customHeight="1">
      <c r="B13" s="19" t="s">
        <v>60</v>
      </c>
      <c r="C13" s="14"/>
      <c r="D13" s="22"/>
      <c r="E13" s="170">
        <f>I13-565</f>
        <v>395</v>
      </c>
      <c r="F13" s="128"/>
      <c r="G13" s="163">
        <f>K13-236</f>
        <v>99</v>
      </c>
      <c r="H13" s="46"/>
      <c r="I13" s="109">
        <v>960</v>
      </c>
      <c r="J13" s="46"/>
      <c r="K13" s="163">
        <v>335</v>
      </c>
    </row>
    <row r="14" spans="2:11" s="9" customFormat="1" ht="30.75" customHeight="1">
      <c r="B14" s="9" t="s">
        <v>53</v>
      </c>
      <c r="D14" s="12"/>
      <c r="E14" s="170">
        <f>I14+8</f>
        <v>-4</v>
      </c>
      <c r="F14" s="128"/>
      <c r="G14" s="163">
        <f>K14+594</f>
        <v>-99</v>
      </c>
      <c r="H14" s="128"/>
      <c r="I14" s="45">
        <v>-12</v>
      </c>
      <c r="J14" s="128"/>
      <c r="K14" s="163">
        <v>-693</v>
      </c>
    </row>
    <row r="15" spans="2:11" s="9" customFormat="1" ht="37.5" customHeight="1">
      <c r="B15" s="9" t="s">
        <v>61</v>
      </c>
      <c r="E15" s="167">
        <f>I15-11133</f>
        <v>12844</v>
      </c>
      <c r="F15" s="171"/>
      <c r="G15" s="172">
        <f>K15</f>
        <v>0</v>
      </c>
      <c r="H15" s="171"/>
      <c r="I15" s="188">
        <v>23977</v>
      </c>
      <c r="J15" s="174"/>
      <c r="K15" s="172">
        <v>0</v>
      </c>
    </row>
    <row r="16" spans="2:11" s="13" customFormat="1" ht="36" customHeight="1">
      <c r="B16" s="29" t="s">
        <v>182</v>
      </c>
      <c r="C16" s="15"/>
      <c r="E16" s="229">
        <f>SUM(E12:E15)</f>
        <v>38300</v>
      </c>
      <c r="F16" s="230"/>
      <c r="G16" s="412">
        <f>SUM(G12:G15)</f>
        <v>1711</v>
      </c>
      <c r="H16" s="230"/>
      <c r="I16" s="229">
        <f>SUM(I12:I15)</f>
        <v>70073</v>
      </c>
      <c r="J16" s="230"/>
      <c r="K16" s="412">
        <f>SUM(K12:K15)</f>
        <v>2177</v>
      </c>
    </row>
    <row r="17" spans="2:11" s="13" customFormat="1" ht="33" customHeight="1">
      <c r="B17" s="13" t="s">
        <v>21</v>
      </c>
      <c r="E17" s="170">
        <f>I17+331</f>
        <v>-2897</v>
      </c>
      <c r="F17" s="175"/>
      <c r="G17" s="163">
        <f>K17+522</f>
        <v>-136</v>
      </c>
      <c r="H17" s="175"/>
      <c r="I17" s="170">
        <v>-3228</v>
      </c>
      <c r="J17" s="175"/>
      <c r="K17" s="163">
        <v>-658</v>
      </c>
    </row>
    <row r="18" spans="1:11" s="9" customFormat="1" ht="42.75" customHeight="1" thickBot="1">
      <c r="A18" s="17"/>
      <c r="B18" s="160" t="s">
        <v>199</v>
      </c>
      <c r="E18" s="177">
        <f>SUM(E16:E17)</f>
        <v>35403</v>
      </c>
      <c r="F18" s="285"/>
      <c r="G18" s="178">
        <f>SUM(G16:G17)</f>
        <v>1575</v>
      </c>
      <c r="H18" s="285"/>
      <c r="I18" s="177">
        <f>SUM(I16:I17)</f>
        <v>66845</v>
      </c>
      <c r="J18" s="285"/>
      <c r="K18" s="178">
        <f>SUM(K16:K17)</f>
        <v>1519</v>
      </c>
    </row>
    <row r="19" spans="1:11" s="9" customFormat="1" ht="37.5" customHeight="1">
      <c r="A19" s="17"/>
      <c r="B19" s="18" t="s">
        <v>125</v>
      </c>
      <c r="E19" s="129"/>
      <c r="F19" s="128"/>
      <c r="G19" s="163"/>
      <c r="H19" s="128"/>
      <c r="I19" s="129"/>
      <c r="J19" s="128"/>
      <c r="K19" s="163"/>
    </row>
    <row r="20" spans="1:11" s="9" customFormat="1" ht="24" customHeight="1">
      <c r="A20" s="17"/>
      <c r="B20" s="18" t="s">
        <v>126</v>
      </c>
      <c r="E20" s="170">
        <f>I20-31142</f>
        <v>34446</v>
      </c>
      <c r="F20" s="128"/>
      <c r="G20" s="163">
        <f>K20+317</f>
        <v>1502</v>
      </c>
      <c r="H20" s="128"/>
      <c r="I20" s="129">
        <v>65588</v>
      </c>
      <c r="J20" s="128"/>
      <c r="K20" s="163">
        <v>1185</v>
      </c>
    </row>
    <row r="21" spans="2:11" s="9" customFormat="1" ht="26.25" customHeight="1">
      <c r="B21" s="9" t="s">
        <v>22</v>
      </c>
      <c r="E21" s="170">
        <f>I21-300</f>
        <v>957</v>
      </c>
      <c r="F21" s="128"/>
      <c r="G21" s="163">
        <f>K21-261</f>
        <v>73</v>
      </c>
      <c r="H21" s="128"/>
      <c r="I21" s="129">
        <v>1257</v>
      </c>
      <c r="J21" s="132"/>
      <c r="K21" s="163">
        <v>334</v>
      </c>
    </row>
    <row r="22" spans="5:11" s="9" customFormat="1" ht="6.75" customHeight="1">
      <c r="E22" s="173"/>
      <c r="F22" s="171"/>
      <c r="G22" s="172"/>
      <c r="H22" s="171"/>
      <c r="I22" s="173"/>
      <c r="J22" s="174"/>
      <c r="K22" s="172"/>
    </row>
    <row r="23" spans="2:11" s="13" customFormat="1" ht="29.25" customHeight="1" thickBot="1">
      <c r="B23" s="54" t="s">
        <v>199</v>
      </c>
      <c r="E23" s="223">
        <f>SUM(E20:E21)</f>
        <v>35403</v>
      </c>
      <c r="F23" s="179"/>
      <c r="G23" s="180">
        <f>SUM(G20:G21)</f>
        <v>1575</v>
      </c>
      <c r="H23" s="179"/>
      <c r="I23" s="223">
        <f>SUM(I20:I21)</f>
        <v>66845</v>
      </c>
      <c r="J23" s="179"/>
      <c r="K23" s="180">
        <f>SUM(K20:K21)</f>
        <v>1519</v>
      </c>
    </row>
    <row r="24" spans="2:11" s="9" customFormat="1" ht="18.75" customHeight="1">
      <c r="B24" s="19"/>
      <c r="E24" s="129"/>
      <c r="F24" s="128"/>
      <c r="G24" s="163"/>
      <c r="H24" s="128"/>
      <c r="I24" s="129"/>
      <c r="J24" s="132"/>
      <c r="K24" s="163"/>
    </row>
    <row r="25" spans="2:11" s="9" customFormat="1" ht="24" customHeight="1">
      <c r="B25" s="7" t="s">
        <v>243</v>
      </c>
      <c r="E25" s="129"/>
      <c r="F25" s="128"/>
      <c r="G25" s="163"/>
      <c r="H25" s="128"/>
      <c r="I25" s="129"/>
      <c r="J25" s="132"/>
      <c r="K25" s="163"/>
    </row>
    <row r="26" spans="2:11" s="9" customFormat="1" ht="27.75" customHeight="1" thickBot="1">
      <c r="B26" s="19" t="s">
        <v>244</v>
      </c>
      <c r="E26" s="55">
        <v>13.873912612996964</v>
      </c>
      <c r="F26" s="164"/>
      <c r="G26" s="55">
        <f>G20/174083*100</f>
        <v>0.862806822033168</v>
      </c>
      <c r="H26" s="165"/>
      <c r="I26" s="55">
        <f>I20/248458*100</f>
        <v>26.398023005900395</v>
      </c>
      <c r="J26" s="164"/>
      <c r="K26" s="55">
        <f>K20/174083*100</f>
        <v>0.6807097763710415</v>
      </c>
    </row>
    <row r="27" s="9" customFormat="1" ht="30.75" customHeight="1"/>
    <row r="28" spans="2:11" s="9" customFormat="1" ht="18.75" customHeight="1">
      <c r="B28" s="19"/>
      <c r="E28" s="129"/>
      <c r="F28" s="128"/>
      <c r="G28" s="163"/>
      <c r="H28" s="128"/>
      <c r="I28" s="129"/>
      <c r="J28" s="132"/>
      <c r="K28" s="163"/>
    </row>
    <row r="29" spans="2:11" s="9" customFormat="1" ht="17.25" customHeight="1">
      <c r="B29" s="19"/>
      <c r="E29" s="129"/>
      <c r="F29" s="128"/>
      <c r="G29" s="163"/>
      <c r="H29" s="128"/>
      <c r="I29" s="129"/>
      <c r="J29" s="132"/>
      <c r="K29" s="163"/>
    </row>
    <row r="30" spans="2:11" s="9" customFormat="1" ht="51.75" customHeight="1">
      <c r="B30" s="451" t="s">
        <v>202</v>
      </c>
      <c r="C30" s="451"/>
      <c r="D30" s="451"/>
      <c r="E30" s="451"/>
      <c r="F30" s="451"/>
      <c r="G30" s="451"/>
      <c r="H30" s="451"/>
      <c r="I30" s="451"/>
      <c r="J30" s="451"/>
      <c r="K30" s="451"/>
    </row>
    <row r="31" spans="2:11" s="9" customFormat="1" ht="21" customHeight="1" hidden="1">
      <c r="B31" s="451"/>
      <c r="C31" s="451"/>
      <c r="D31" s="451"/>
      <c r="E31" s="451"/>
      <c r="F31" s="451"/>
      <c r="G31" s="451"/>
      <c r="H31" s="451"/>
      <c r="I31" s="451"/>
      <c r="J31" s="451"/>
      <c r="K31" s="451"/>
    </row>
    <row r="32" spans="5:11" s="9" customFormat="1" ht="21" customHeight="1" hidden="1">
      <c r="E32" s="181"/>
      <c r="F32" s="182"/>
      <c r="G32" s="182"/>
      <c r="H32" s="182"/>
      <c r="I32" s="181"/>
      <c r="J32" s="183"/>
      <c r="K32" s="182"/>
    </row>
    <row r="33" ht="18.75" customHeight="1">
      <c r="A33" s="2"/>
    </row>
    <row r="34" ht="20.25" customHeight="1">
      <c r="B34" s="4" t="s">
        <v>245</v>
      </c>
    </row>
    <row r="35" spans="5:11" ht="21">
      <c r="E35" s="184"/>
      <c r="H35" s="185"/>
      <c r="I35" s="186"/>
      <c r="J35" s="186"/>
      <c r="K35" s="186"/>
    </row>
    <row r="36" spans="8:11" ht="21">
      <c r="H36" s="185"/>
      <c r="I36" s="186"/>
      <c r="J36" s="186"/>
      <c r="K36" s="186"/>
    </row>
    <row r="37" spans="8:11" ht="21">
      <c r="H37" s="185"/>
      <c r="I37" s="186"/>
      <c r="J37" s="186"/>
      <c r="K37" s="186"/>
    </row>
    <row r="38" spans="9:11" ht="21">
      <c r="I38" s="186"/>
      <c r="J38" s="186"/>
      <c r="K38" s="186"/>
    </row>
    <row r="39" spans="9:11" ht="21">
      <c r="I39" s="186"/>
      <c r="J39" s="186"/>
      <c r="K39" s="186"/>
    </row>
    <row r="40" spans="9:11" ht="21">
      <c r="I40" s="186"/>
      <c r="J40" s="186"/>
      <c r="K40" s="186"/>
    </row>
    <row r="41" spans="9:11" ht="21">
      <c r="I41" s="186"/>
      <c r="J41" s="186"/>
      <c r="K41" s="186"/>
    </row>
    <row r="42" spans="9:11" ht="21">
      <c r="I42" s="186"/>
      <c r="J42" s="186"/>
      <c r="K42" s="186"/>
    </row>
    <row r="43" spans="9:11" ht="21">
      <c r="I43" s="186"/>
      <c r="J43" s="186"/>
      <c r="K43" s="186"/>
    </row>
    <row r="44" spans="9:11" ht="21">
      <c r="I44" s="186"/>
      <c r="J44" s="186"/>
      <c r="K44" s="186"/>
    </row>
    <row r="45" spans="9:11" ht="21">
      <c r="I45" s="186"/>
      <c r="J45" s="186"/>
      <c r="K45" s="186"/>
    </row>
  </sheetData>
  <mergeCells count="6">
    <mergeCell ref="B30:K31"/>
    <mergeCell ref="B1:K1"/>
    <mergeCell ref="B2:K2"/>
    <mergeCell ref="A3:K3"/>
    <mergeCell ref="E4:G4"/>
    <mergeCell ref="I4:K4"/>
  </mergeCells>
  <printOptions/>
  <pageMargins left="0.91" right="0.76" top="1" bottom="1" header="0.5" footer="0.5"/>
  <pageSetup firstPageNumber="1" useFirstPageNumber="1" fitToHeight="1" fitToWidth="1" horizontalDpi="600" verticalDpi="600" orientation="portrait" paperSize="9" scale="56"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82"/>
  <sheetViews>
    <sheetView zoomScale="60" zoomScaleNormal="60" workbookViewId="0" topLeftCell="A1">
      <selection activeCell="A1" sqref="A1"/>
    </sheetView>
  </sheetViews>
  <sheetFormatPr defaultColWidth="8.77734375" defaultRowHeight="15"/>
  <cols>
    <col min="1" max="1" width="6.5546875" style="6" customWidth="1"/>
    <col min="2" max="2" width="2.10546875" style="6" customWidth="1"/>
    <col min="3" max="3" width="76.10546875" style="2" customWidth="1"/>
    <col min="4" max="4" width="3.6640625" style="2" customWidth="1"/>
    <col min="5" max="6" width="18.99609375" style="122" customWidth="1"/>
    <col min="7" max="16384" width="10.5546875" style="2" customWidth="1"/>
  </cols>
  <sheetData>
    <row r="1" spans="2:11" ht="36" customHeight="1">
      <c r="B1" s="452" t="s">
        <v>150</v>
      </c>
      <c r="C1" s="452"/>
      <c r="D1" s="452"/>
      <c r="E1" s="452"/>
      <c r="F1" s="452"/>
      <c r="G1" s="452"/>
      <c r="H1" s="452"/>
      <c r="I1" s="452"/>
      <c r="J1" s="452"/>
      <c r="K1" s="452"/>
    </row>
    <row r="2" spans="2:6" ht="45" customHeight="1">
      <c r="B2" s="47" t="s">
        <v>116</v>
      </c>
      <c r="C2" s="47"/>
      <c r="D2" s="47"/>
      <c r="E2" s="116"/>
      <c r="F2" s="116"/>
    </row>
    <row r="3" spans="1:6" s="9" customFormat="1" ht="23.25" customHeight="1">
      <c r="A3" s="5"/>
      <c r="B3" s="5"/>
      <c r="C3" s="5"/>
      <c r="E3" s="41"/>
      <c r="F3" s="41"/>
    </row>
    <row r="4" spans="2:6" ht="24" customHeight="1">
      <c r="B4" s="50"/>
      <c r="C4" s="50"/>
      <c r="D4" s="50"/>
      <c r="E4" s="117"/>
      <c r="F4" s="117"/>
    </row>
    <row r="5" spans="1:6" s="9" customFormat="1" ht="22.5">
      <c r="A5" s="32"/>
      <c r="B5" s="32"/>
      <c r="E5" s="118"/>
      <c r="F5" s="141" t="s">
        <v>133</v>
      </c>
    </row>
    <row r="6" spans="1:6" s="9" customFormat="1" ht="23.25" thickBot="1">
      <c r="A6" s="32"/>
      <c r="B6" s="49" t="s">
        <v>249</v>
      </c>
      <c r="C6" s="30"/>
      <c r="D6" s="30"/>
      <c r="E6" s="119"/>
      <c r="F6" s="142" t="s">
        <v>232</v>
      </c>
    </row>
    <row r="7" spans="1:6" s="9" customFormat="1" ht="27" customHeight="1">
      <c r="A7" s="32"/>
      <c r="B7" s="32"/>
      <c r="D7" s="34"/>
      <c r="E7" s="120" t="s">
        <v>206</v>
      </c>
      <c r="F7" s="120" t="s">
        <v>134</v>
      </c>
    </row>
    <row r="8" spans="1:6" s="9" customFormat="1" ht="24.75" customHeight="1">
      <c r="A8" s="32"/>
      <c r="B8" s="32"/>
      <c r="E8" s="121" t="s">
        <v>20</v>
      </c>
      <c r="F8" s="143" t="s">
        <v>20</v>
      </c>
    </row>
    <row r="9" spans="1:6" s="9" customFormat="1" ht="27" customHeight="1">
      <c r="A9" s="5"/>
      <c r="B9" s="35" t="s">
        <v>127</v>
      </c>
      <c r="D9" s="12"/>
      <c r="E9" s="134"/>
      <c r="F9" s="134"/>
    </row>
    <row r="10" spans="1:6" s="9" customFormat="1" ht="25.5" customHeight="1">
      <c r="A10" s="32"/>
      <c r="B10" s="35" t="s">
        <v>41</v>
      </c>
      <c r="D10" s="12"/>
      <c r="E10" s="97"/>
      <c r="F10" s="97"/>
    </row>
    <row r="11" spans="1:6" s="9" customFormat="1" ht="21.75" customHeight="1">
      <c r="A11" s="32"/>
      <c r="B11" s="36" t="s">
        <v>44</v>
      </c>
      <c r="D11" s="12"/>
      <c r="E11" s="97">
        <v>38604</v>
      </c>
      <c r="F11" s="97">
        <v>37446</v>
      </c>
    </row>
    <row r="12" spans="1:6" s="9" customFormat="1" ht="21.75" customHeight="1">
      <c r="A12" s="5"/>
      <c r="B12" s="36" t="s">
        <v>103</v>
      </c>
      <c r="D12" s="12"/>
      <c r="E12" s="97">
        <v>12471</v>
      </c>
      <c r="F12" s="97">
        <v>12562</v>
      </c>
    </row>
    <row r="13" spans="1:6" s="9" customFormat="1" ht="21.75" customHeight="1">
      <c r="A13" s="5"/>
      <c r="B13" s="36" t="s">
        <v>175</v>
      </c>
      <c r="D13" s="12"/>
      <c r="E13" s="97">
        <v>11000</v>
      </c>
      <c r="F13" s="97">
        <v>13000</v>
      </c>
    </row>
    <row r="14" spans="1:6" s="9" customFormat="1" ht="21.75" customHeight="1">
      <c r="A14" s="5"/>
      <c r="B14" s="36" t="s">
        <v>25</v>
      </c>
      <c r="D14" s="12"/>
      <c r="E14" s="97">
        <v>6500</v>
      </c>
      <c r="F14" s="97">
        <v>6500</v>
      </c>
    </row>
    <row r="15" spans="1:6" s="9" customFormat="1" ht="21.75" customHeight="1">
      <c r="A15" s="32"/>
      <c r="B15" s="36" t="s">
        <v>23</v>
      </c>
      <c r="D15" s="12"/>
      <c r="E15" s="97">
        <v>134180</v>
      </c>
      <c r="F15" s="97">
        <v>110203</v>
      </c>
    </row>
    <row r="16" spans="1:6" s="9" customFormat="1" ht="21.75" customHeight="1">
      <c r="A16" s="32"/>
      <c r="B16" s="36" t="s">
        <v>26</v>
      </c>
      <c r="D16" s="12"/>
      <c r="E16" s="97">
        <v>16</v>
      </c>
      <c r="F16" s="97">
        <v>16</v>
      </c>
    </row>
    <row r="17" spans="1:6" s="13" customFormat="1" ht="26.25" customHeight="1">
      <c r="A17" s="37"/>
      <c r="B17" s="38"/>
      <c r="C17" s="39"/>
      <c r="D17" s="16"/>
      <c r="E17" s="98">
        <f>SUM(E11:E16)</f>
        <v>202771</v>
      </c>
      <c r="F17" s="98">
        <f>SUM(F11:F16)</f>
        <v>179727</v>
      </c>
    </row>
    <row r="18" spans="1:6" s="9" customFormat="1" ht="21.75" customHeight="1">
      <c r="A18" s="32"/>
      <c r="B18" s="35" t="s">
        <v>27</v>
      </c>
      <c r="C18" s="35"/>
      <c r="D18" s="12"/>
      <c r="E18" s="97"/>
      <c r="F18" s="97"/>
    </row>
    <row r="19" spans="1:6" s="9" customFormat="1" ht="5.25" customHeight="1" hidden="1">
      <c r="A19" s="32"/>
      <c r="B19" s="35"/>
      <c r="C19" s="35"/>
      <c r="D19" s="12"/>
      <c r="E19" s="97"/>
      <c r="F19" s="97"/>
    </row>
    <row r="20" spans="1:6" s="9" customFormat="1" ht="22.5" customHeight="1">
      <c r="A20" s="32"/>
      <c r="B20" s="36" t="s">
        <v>43</v>
      </c>
      <c r="D20" s="140"/>
      <c r="E20" s="97">
        <v>800</v>
      </c>
      <c r="F20" s="97">
        <v>702</v>
      </c>
    </row>
    <row r="21" spans="1:6" s="9" customFormat="1" ht="22.5" customHeight="1">
      <c r="A21" s="32"/>
      <c r="B21" s="36" t="s">
        <v>194</v>
      </c>
      <c r="D21" s="140"/>
      <c r="E21" s="97">
        <v>115187</v>
      </c>
      <c r="F21" s="97">
        <v>53925</v>
      </c>
    </row>
    <row r="22" spans="1:6" s="9" customFormat="1" ht="22.5" customHeight="1">
      <c r="A22" s="32"/>
      <c r="B22" s="36" t="s">
        <v>195</v>
      </c>
      <c r="D22" s="140"/>
      <c r="E22" s="97">
        <v>45985</v>
      </c>
      <c r="F22" s="97">
        <v>106713</v>
      </c>
    </row>
    <row r="23" spans="1:6" s="9" customFormat="1" ht="22.5" customHeight="1">
      <c r="A23" s="32"/>
      <c r="B23" s="36"/>
      <c r="D23" s="140"/>
      <c r="E23" s="404">
        <f>SUM(E20:E22)</f>
        <v>161972</v>
      </c>
      <c r="F23" s="404">
        <f>SUM(F20:F22)</f>
        <v>161340</v>
      </c>
    </row>
    <row r="24" spans="1:6" s="9" customFormat="1" ht="36.75" customHeight="1" thickBot="1">
      <c r="A24" s="32"/>
      <c r="B24" s="35" t="s">
        <v>128</v>
      </c>
      <c r="C24" s="36"/>
      <c r="D24" s="140"/>
      <c r="E24" s="205">
        <f>E17+E23</f>
        <v>364743</v>
      </c>
      <c r="F24" s="205">
        <f>F17+F23</f>
        <v>341067</v>
      </c>
    </row>
    <row r="25" spans="1:6" s="9" customFormat="1" ht="53.25" customHeight="1">
      <c r="A25" s="32"/>
      <c r="B25" s="35" t="s">
        <v>129</v>
      </c>
      <c r="C25" s="36"/>
      <c r="D25" s="140"/>
      <c r="E25" s="97"/>
      <c r="F25" s="97"/>
    </row>
    <row r="26" spans="1:6" s="9" customFormat="1" ht="36.75" customHeight="1">
      <c r="A26" s="32"/>
      <c r="B26" s="35" t="s">
        <v>130</v>
      </c>
      <c r="C26" s="35"/>
      <c r="D26" s="12"/>
      <c r="E26" s="97"/>
      <c r="F26" s="97"/>
    </row>
    <row r="27" spans="1:6" s="9" customFormat="1" ht="5.25" customHeight="1">
      <c r="A27" s="32"/>
      <c r="B27" s="35"/>
      <c r="C27" s="35"/>
      <c r="D27" s="12"/>
      <c r="E27" s="97"/>
      <c r="F27" s="97"/>
    </row>
    <row r="28" spans="1:6" s="9" customFormat="1" ht="22.5" customHeight="1">
      <c r="A28" s="32"/>
      <c r="B28" s="36" t="s">
        <v>29</v>
      </c>
      <c r="D28" s="12"/>
      <c r="E28" s="100">
        <v>248458</v>
      </c>
      <c r="F28" s="100">
        <v>248458</v>
      </c>
    </row>
    <row r="29" spans="1:6" s="9" customFormat="1" ht="27.75" customHeight="1">
      <c r="A29" s="32"/>
      <c r="B29" s="36" t="s">
        <v>30</v>
      </c>
      <c r="E29" s="100">
        <f>'Statement of Equity'!I19+'Statement of Equity'!K19</f>
        <v>22158</v>
      </c>
      <c r="F29" s="100">
        <f>'Statement of Equity'!I11+'Statement of Equity'!K11</f>
        <v>-39830</v>
      </c>
    </row>
    <row r="30" spans="1:6" s="9" customFormat="1" ht="27.75" customHeight="1">
      <c r="A30" s="32"/>
      <c r="B30" s="35" t="s">
        <v>62</v>
      </c>
      <c r="E30" s="101">
        <f>SUM(E28:E29)</f>
        <v>270616</v>
      </c>
      <c r="F30" s="101">
        <f>SUM(F28:F29)</f>
        <v>208628</v>
      </c>
    </row>
    <row r="31" spans="1:6" s="9" customFormat="1" ht="27.75" customHeight="1">
      <c r="A31" s="32"/>
      <c r="B31" s="35" t="s">
        <v>22</v>
      </c>
      <c r="E31" s="102">
        <f>'Statement of Equity'!M19</f>
        <v>6866</v>
      </c>
      <c r="F31" s="97">
        <f>'Statement of Equity'!M11</f>
        <v>5524</v>
      </c>
    </row>
    <row r="32" spans="1:6" s="9" customFormat="1" ht="4.5" customHeight="1">
      <c r="A32" s="32"/>
      <c r="B32" s="35"/>
      <c r="C32" s="35"/>
      <c r="D32" s="12"/>
      <c r="E32" s="97"/>
      <c r="F32" s="97"/>
    </row>
    <row r="33" spans="1:6" s="9" customFormat="1" ht="23.25" customHeight="1">
      <c r="A33" s="32"/>
      <c r="B33" s="36" t="s">
        <v>196</v>
      </c>
      <c r="C33" s="35"/>
      <c r="D33" s="12"/>
      <c r="E33" s="404">
        <f>SUM(E30:E31)</f>
        <v>277482</v>
      </c>
      <c r="F33" s="404">
        <f>SUM(F30:F31)</f>
        <v>214152</v>
      </c>
    </row>
    <row r="34" spans="1:6" s="9" customFormat="1" ht="3" customHeight="1">
      <c r="A34" s="32"/>
      <c r="B34" s="35"/>
      <c r="C34" s="35"/>
      <c r="D34" s="12"/>
      <c r="E34" s="97"/>
      <c r="F34" s="97"/>
    </row>
    <row r="35" spans="1:6" s="9" customFormat="1" ht="4.5" customHeight="1" hidden="1">
      <c r="A35" s="32"/>
      <c r="B35" s="35"/>
      <c r="C35" s="35"/>
      <c r="D35" s="12"/>
      <c r="E35" s="97"/>
      <c r="F35" s="97"/>
    </row>
    <row r="36" spans="1:6" s="9" customFormat="1" ht="4.5" customHeight="1" hidden="1">
      <c r="A36" s="32"/>
      <c r="B36" s="35"/>
      <c r="C36" s="35"/>
      <c r="D36" s="12"/>
      <c r="E36" s="97"/>
      <c r="F36" s="97"/>
    </row>
    <row r="37" spans="1:6" s="9" customFormat="1" ht="9" customHeight="1">
      <c r="A37" s="32"/>
      <c r="B37" s="35"/>
      <c r="C37" s="35"/>
      <c r="D37" s="12"/>
      <c r="E37" s="97"/>
      <c r="F37" s="97"/>
    </row>
    <row r="38" spans="1:6" s="9" customFormat="1" ht="21.75" customHeight="1">
      <c r="A38" s="32"/>
      <c r="B38" s="35" t="s">
        <v>197</v>
      </c>
      <c r="C38" s="35"/>
      <c r="D38" s="12"/>
      <c r="E38" s="97"/>
      <c r="F38" s="97"/>
    </row>
    <row r="39" spans="1:6" s="9" customFormat="1" ht="19.5" customHeight="1">
      <c r="A39" s="32"/>
      <c r="B39" s="36" t="s">
        <v>113</v>
      </c>
      <c r="E39" s="100">
        <v>236</v>
      </c>
      <c r="F39" s="100">
        <v>236</v>
      </c>
    </row>
    <row r="40" spans="1:6" s="9" customFormat="1" ht="25.5" customHeight="1">
      <c r="A40" s="32"/>
      <c r="B40" s="36" t="s">
        <v>115</v>
      </c>
      <c r="E40" s="100">
        <v>910</v>
      </c>
      <c r="F40" s="100">
        <v>1048</v>
      </c>
    </row>
    <row r="41" spans="1:6" s="13" customFormat="1" ht="26.25" customHeight="1">
      <c r="A41" s="37"/>
      <c r="B41" s="39"/>
      <c r="C41" s="39"/>
      <c r="D41" s="16"/>
      <c r="E41" s="98">
        <f>SUM(E39:E40)</f>
        <v>1146</v>
      </c>
      <c r="F41" s="98">
        <f>SUM(F39:F40)</f>
        <v>1284</v>
      </c>
    </row>
    <row r="42" spans="1:6" s="9" customFormat="1" ht="27" customHeight="1">
      <c r="A42" s="32"/>
      <c r="B42" s="35" t="s">
        <v>28</v>
      </c>
      <c r="C42" s="36"/>
      <c r="D42" s="140"/>
      <c r="E42" s="97"/>
      <c r="F42" s="97"/>
    </row>
    <row r="43" spans="1:6" s="9" customFormat="1" ht="21.75" customHeight="1">
      <c r="A43" s="32"/>
      <c r="B43" s="36" t="s">
        <v>114</v>
      </c>
      <c r="D43" s="140"/>
      <c r="E43" s="100">
        <v>97</v>
      </c>
      <c r="F43" s="100">
        <v>149</v>
      </c>
    </row>
    <row r="44" spans="1:6" s="9" customFormat="1" ht="21.75" customHeight="1">
      <c r="A44" s="32"/>
      <c r="B44" s="36" t="s">
        <v>91</v>
      </c>
      <c r="D44" s="195"/>
      <c r="E44" s="97">
        <v>82749</v>
      </c>
      <c r="F44" s="97">
        <v>121847</v>
      </c>
    </row>
    <row r="45" spans="1:6" s="9" customFormat="1" ht="21.75" customHeight="1">
      <c r="A45" s="32"/>
      <c r="B45" s="36" t="s">
        <v>21</v>
      </c>
      <c r="D45" s="206"/>
      <c r="E45" s="100">
        <v>3269</v>
      </c>
      <c r="F45" s="100">
        <v>3635</v>
      </c>
    </row>
    <row r="46" spans="1:6" s="13" customFormat="1" ht="25.5" customHeight="1">
      <c r="A46" s="37"/>
      <c r="B46" s="37"/>
      <c r="C46" s="40"/>
      <c r="D46" s="16"/>
      <c r="E46" s="98">
        <f>SUM(E43:E45)</f>
        <v>86115</v>
      </c>
      <c r="F46" s="98">
        <f>SUM(F43:F45)</f>
        <v>125631</v>
      </c>
    </row>
    <row r="47" spans="1:6" s="13" customFormat="1" ht="27" customHeight="1">
      <c r="A47" s="37"/>
      <c r="B47" s="39" t="s">
        <v>131</v>
      </c>
      <c r="C47" s="39"/>
      <c r="D47" s="16"/>
      <c r="E47" s="99">
        <f>E41+E46</f>
        <v>87261</v>
      </c>
      <c r="F47" s="99">
        <f>F41+F46</f>
        <v>126915</v>
      </c>
    </row>
    <row r="48" spans="1:6" s="9" customFormat="1" ht="9.75" customHeight="1">
      <c r="A48" s="32"/>
      <c r="B48" s="35"/>
      <c r="C48" s="35"/>
      <c r="D48" s="12"/>
      <c r="E48" s="148"/>
      <c r="F48" s="148"/>
    </row>
    <row r="49" spans="1:6" s="13" customFormat="1" ht="34.5" customHeight="1" thickBot="1">
      <c r="A49" s="37"/>
      <c r="B49" s="44" t="s">
        <v>132</v>
      </c>
      <c r="C49" s="42"/>
      <c r="D49" s="16"/>
      <c r="E49" s="147">
        <f>E33+E47</f>
        <v>364743</v>
      </c>
      <c r="F49" s="147">
        <f>F33+F47</f>
        <v>341067</v>
      </c>
    </row>
    <row r="50" spans="1:6" s="9" customFormat="1" ht="12" customHeight="1" hidden="1">
      <c r="A50" s="32"/>
      <c r="B50" s="32"/>
      <c r="C50" s="43"/>
      <c r="D50" s="12"/>
      <c r="E50" s="97"/>
      <c r="F50" s="97"/>
    </row>
    <row r="51" spans="1:6" s="9" customFormat="1" ht="12" customHeight="1">
      <c r="A51" s="32"/>
      <c r="B51" s="32"/>
      <c r="E51" s="41"/>
      <c r="F51" s="41"/>
    </row>
    <row r="52" spans="1:6" s="13" customFormat="1" ht="51" customHeight="1" thickBot="1">
      <c r="A52" s="37"/>
      <c r="B52" s="458" t="s">
        <v>138</v>
      </c>
      <c r="C52" s="459"/>
      <c r="E52" s="123">
        <f>E30/248458</f>
        <v>1.0891820750388395</v>
      </c>
      <c r="F52" s="123">
        <f>F30/248458</f>
        <v>0.8396912154166901</v>
      </c>
    </row>
    <row r="53" spans="1:6" s="9" customFormat="1" ht="27.75" customHeight="1">
      <c r="A53" s="32"/>
      <c r="B53" s="32"/>
      <c r="E53" s="41"/>
      <c r="F53" s="41"/>
    </row>
    <row r="54" spans="1:6" s="9" customFormat="1" ht="7.5" customHeight="1" hidden="1">
      <c r="A54" s="32"/>
      <c r="B54" s="32"/>
      <c r="E54" s="41"/>
      <c r="F54" s="144"/>
    </row>
    <row r="55" spans="1:6" s="9" customFormat="1" ht="48.75" customHeight="1">
      <c r="A55" s="32"/>
      <c r="B55" s="451" t="s">
        <v>204</v>
      </c>
      <c r="C55" s="457"/>
      <c r="D55" s="457"/>
      <c r="E55" s="457"/>
      <c r="F55" s="457"/>
    </row>
    <row r="56" spans="1:6" s="9" customFormat="1" ht="22.5">
      <c r="A56" s="32"/>
      <c r="B56" s="32"/>
      <c r="E56" s="41"/>
      <c r="F56" s="41"/>
    </row>
    <row r="57" spans="1:6" s="9" customFormat="1" ht="22.5">
      <c r="A57" s="32"/>
      <c r="B57" s="32"/>
      <c r="E57" s="41"/>
      <c r="F57" s="41"/>
    </row>
    <row r="58" spans="1:6" s="9" customFormat="1" ht="22.5">
      <c r="A58" s="32"/>
      <c r="B58" s="32"/>
      <c r="E58" s="41"/>
      <c r="F58" s="41"/>
    </row>
    <row r="59" spans="1:6" s="9" customFormat="1" ht="22.5">
      <c r="A59" s="32"/>
      <c r="B59" s="32"/>
      <c r="E59" s="41"/>
      <c r="F59" s="41"/>
    </row>
    <row r="60" spans="1:6" s="9" customFormat="1" ht="22.5">
      <c r="A60" s="32"/>
      <c r="B60" s="32"/>
      <c r="E60" s="41"/>
      <c r="F60" s="41"/>
    </row>
    <row r="61" spans="1:6" s="9" customFormat="1" ht="22.5">
      <c r="A61" s="32"/>
      <c r="B61" s="32"/>
      <c r="E61" s="41"/>
      <c r="F61" s="41"/>
    </row>
    <row r="62" spans="1:6" s="9" customFormat="1" ht="22.5">
      <c r="A62" s="32"/>
      <c r="B62" s="32"/>
      <c r="E62" s="41"/>
      <c r="F62" s="41"/>
    </row>
    <row r="63" spans="1:6" s="9" customFormat="1" ht="22.5">
      <c r="A63" s="32"/>
      <c r="B63" s="32"/>
      <c r="E63" s="41"/>
      <c r="F63" s="41"/>
    </row>
    <row r="64" spans="1:6" s="9" customFormat="1" ht="22.5">
      <c r="A64" s="32"/>
      <c r="B64" s="32"/>
      <c r="E64" s="41"/>
      <c r="F64" s="41"/>
    </row>
    <row r="65" spans="1:6" s="9" customFormat="1" ht="22.5">
      <c r="A65" s="32"/>
      <c r="B65" s="32"/>
      <c r="E65" s="41"/>
      <c r="F65" s="41"/>
    </row>
    <row r="66" spans="1:6" s="9" customFormat="1" ht="22.5">
      <c r="A66" s="32"/>
      <c r="B66" s="32"/>
      <c r="E66" s="41"/>
      <c r="F66" s="41"/>
    </row>
    <row r="67" spans="1:6" s="9" customFormat="1" ht="22.5">
      <c r="A67" s="32"/>
      <c r="B67" s="32"/>
      <c r="E67" s="41"/>
      <c r="F67" s="41"/>
    </row>
    <row r="68" spans="1:6" s="9" customFormat="1" ht="22.5">
      <c r="A68" s="32"/>
      <c r="B68" s="32"/>
      <c r="E68" s="41"/>
      <c r="F68" s="41"/>
    </row>
    <row r="69" spans="1:6" s="9" customFormat="1" ht="22.5">
      <c r="A69" s="32"/>
      <c r="B69" s="32"/>
      <c r="E69" s="41"/>
      <c r="F69" s="41"/>
    </row>
    <row r="70" spans="1:6" s="9" customFormat="1" ht="22.5">
      <c r="A70" s="32"/>
      <c r="B70" s="32"/>
      <c r="E70" s="41"/>
      <c r="F70" s="41"/>
    </row>
    <row r="71" spans="1:6" s="9" customFormat="1" ht="22.5">
      <c r="A71" s="32"/>
      <c r="B71" s="32"/>
      <c r="E71" s="41"/>
      <c r="F71" s="41"/>
    </row>
    <row r="72" spans="1:6" s="9" customFormat="1" ht="22.5">
      <c r="A72" s="32"/>
      <c r="B72" s="32"/>
      <c r="E72" s="41"/>
      <c r="F72" s="41"/>
    </row>
    <row r="73" spans="1:6" s="9" customFormat="1" ht="22.5">
      <c r="A73" s="32"/>
      <c r="B73" s="32"/>
      <c r="E73" s="41"/>
      <c r="F73" s="41"/>
    </row>
    <row r="74" spans="1:6" s="9" customFormat="1" ht="22.5">
      <c r="A74" s="32"/>
      <c r="B74" s="32"/>
      <c r="E74" s="41"/>
      <c r="F74" s="41"/>
    </row>
    <row r="75" spans="1:6" s="9" customFormat="1" ht="22.5">
      <c r="A75" s="32"/>
      <c r="B75" s="32"/>
      <c r="E75" s="41"/>
      <c r="F75" s="41"/>
    </row>
    <row r="76" spans="1:6" s="9" customFormat="1" ht="22.5">
      <c r="A76" s="32"/>
      <c r="B76" s="32"/>
      <c r="E76" s="41"/>
      <c r="F76" s="41"/>
    </row>
    <row r="77" spans="1:6" s="9" customFormat="1" ht="22.5">
      <c r="A77" s="32"/>
      <c r="B77" s="32"/>
      <c r="E77" s="41"/>
      <c r="F77" s="41"/>
    </row>
    <row r="78" spans="1:6" s="9" customFormat="1" ht="22.5">
      <c r="A78" s="32"/>
      <c r="B78" s="32"/>
      <c r="E78" s="41"/>
      <c r="F78" s="41"/>
    </row>
    <row r="79" spans="1:6" s="9" customFormat="1" ht="22.5">
      <c r="A79" s="32"/>
      <c r="B79" s="32"/>
      <c r="E79" s="41"/>
      <c r="F79" s="41"/>
    </row>
    <row r="80" spans="1:6" s="9" customFormat="1" ht="22.5">
      <c r="A80" s="32"/>
      <c r="B80" s="32"/>
      <c r="E80" s="41"/>
      <c r="F80" s="41"/>
    </row>
    <row r="81" spans="1:6" s="9" customFormat="1" ht="22.5">
      <c r="A81" s="32"/>
      <c r="B81" s="32"/>
      <c r="E81" s="41"/>
      <c r="F81" s="41"/>
    </row>
    <row r="82" spans="1:6" s="9" customFormat="1" ht="22.5">
      <c r="A82" s="32"/>
      <c r="B82" s="32"/>
      <c r="E82" s="41"/>
      <c r="F82" s="41"/>
    </row>
    <row r="83" spans="1:6" s="9" customFormat="1" ht="22.5">
      <c r="A83" s="32"/>
      <c r="B83" s="32"/>
      <c r="E83" s="41"/>
      <c r="F83" s="41"/>
    </row>
    <row r="84" spans="1:6" s="9" customFormat="1" ht="22.5">
      <c r="A84" s="32"/>
      <c r="B84" s="32"/>
      <c r="E84" s="41"/>
      <c r="F84" s="41"/>
    </row>
    <row r="85" spans="1:6" s="9" customFormat="1" ht="22.5">
      <c r="A85" s="32"/>
      <c r="B85" s="32"/>
      <c r="E85" s="41"/>
      <c r="F85" s="41"/>
    </row>
    <row r="86" spans="1:6" s="9" customFormat="1" ht="22.5">
      <c r="A86" s="32"/>
      <c r="B86" s="32"/>
      <c r="E86" s="41"/>
      <c r="F86" s="41"/>
    </row>
    <row r="87" spans="1:6" s="9" customFormat="1" ht="22.5">
      <c r="A87" s="32"/>
      <c r="B87" s="32"/>
      <c r="E87" s="41"/>
      <c r="F87" s="41"/>
    </row>
    <row r="88" spans="1:6" s="9" customFormat="1" ht="22.5">
      <c r="A88" s="32"/>
      <c r="B88" s="32"/>
      <c r="E88" s="41"/>
      <c r="F88" s="41"/>
    </row>
    <row r="89" spans="1:6" s="9" customFormat="1" ht="22.5">
      <c r="A89" s="32"/>
      <c r="B89" s="32"/>
      <c r="E89" s="41"/>
      <c r="F89" s="41"/>
    </row>
    <row r="90" spans="1:6" s="9" customFormat="1" ht="22.5">
      <c r="A90" s="32"/>
      <c r="B90" s="32"/>
      <c r="E90" s="41"/>
      <c r="F90" s="41"/>
    </row>
    <row r="91" spans="1:6" s="9" customFormat="1" ht="22.5">
      <c r="A91" s="32"/>
      <c r="B91" s="32"/>
      <c r="E91" s="41"/>
      <c r="F91" s="41"/>
    </row>
    <row r="92" spans="1:6" s="9" customFormat="1" ht="22.5">
      <c r="A92" s="32"/>
      <c r="B92" s="32"/>
      <c r="E92" s="41"/>
      <c r="F92" s="41"/>
    </row>
    <row r="93" spans="1:6" s="9" customFormat="1" ht="22.5">
      <c r="A93" s="32"/>
      <c r="B93" s="32"/>
      <c r="E93" s="41"/>
      <c r="F93" s="41"/>
    </row>
    <row r="94" spans="1:6" s="9" customFormat="1" ht="22.5">
      <c r="A94" s="32"/>
      <c r="B94" s="32"/>
      <c r="E94" s="41"/>
      <c r="F94" s="41"/>
    </row>
    <row r="95" spans="1:6" s="9" customFormat="1" ht="22.5">
      <c r="A95" s="32"/>
      <c r="B95" s="32"/>
      <c r="E95" s="41"/>
      <c r="F95" s="41"/>
    </row>
    <row r="96" spans="1:6" s="9" customFormat="1" ht="22.5">
      <c r="A96" s="32"/>
      <c r="B96" s="32"/>
      <c r="E96" s="41"/>
      <c r="F96" s="41"/>
    </row>
    <row r="97" spans="1:6" s="9" customFormat="1" ht="22.5">
      <c r="A97" s="32"/>
      <c r="B97" s="32"/>
      <c r="E97" s="41"/>
      <c r="F97" s="41"/>
    </row>
    <row r="98" spans="1:6" s="9" customFormat="1" ht="22.5">
      <c r="A98" s="32"/>
      <c r="B98" s="32"/>
      <c r="E98" s="41"/>
      <c r="F98" s="41"/>
    </row>
    <row r="99" spans="1:6" s="9" customFormat="1" ht="22.5">
      <c r="A99" s="32"/>
      <c r="B99" s="32"/>
      <c r="E99" s="41"/>
      <c r="F99" s="41"/>
    </row>
    <row r="100" spans="1:6" s="9" customFormat="1" ht="22.5">
      <c r="A100" s="32"/>
      <c r="B100" s="32"/>
      <c r="E100" s="41"/>
      <c r="F100" s="41"/>
    </row>
    <row r="101" spans="1:6" s="9" customFormat="1" ht="22.5">
      <c r="A101" s="32"/>
      <c r="B101" s="32"/>
      <c r="E101" s="41"/>
      <c r="F101" s="41"/>
    </row>
    <row r="102" spans="1:6" s="9" customFormat="1" ht="22.5">
      <c r="A102" s="32"/>
      <c r="B102" s="32"/>
      <c r="E102" s="41"/>
      <c r="F102" s="41"/>
    </row>
    <row r="103" spans="1:6" s="9" customFormat="1" ht="22.5">
      <c r="A103" s="32"/>
      <c r="B103" s="32"/>
      <c r="E103" s="41"/>
      <c r="F103" s="41"/>
    </row>
    <row r="104" spans="1:6" s="9" customFormat="1" ht="22.5">
      <c r="A104" s="32"/>
      <c r="B104" s="32"/>
      <c r="E104" s="41"/>
      <c r="F104" s="41"/>
    </row>
    <row r="105" spans="1:6" s="9" customFormat="1" ht="22.5">
      <c r="A105" s="32"/>
      <c r="B105" s="32"/>
      <c r="E105" s="41"/>
      <c r="F105" s="41"/>
    </row>
    <row r="106" spans="1:6" s="9" customFormat="1" ht="22.5">
      <c r="A106" s="32"/>
      <c r="B106" s="32"/>
      <c r="E106" s="41"/>
      <c r="F106" s="41"/>
    </row>
    <row r="107" spans="1:6" s="9" customFormat="1" ht="22.5">
      <c r="A107" s="32"/>
      <c r="B107" s="32"/>
      <c r="E107" s="41"/>
      <c r="F107" s="41"/>
    </row>
    <row r="108" spans="1:6" s="9" customFormat="1" ht="22.5">
      <c r="A108" s="32"/>
      <c r="B108" s="32"/>
      <c r="E108" s="41"/>
      <c r="F108" s="41"/>
    </row>
    <row r="109" spans="1:6" s="9" customFormat="1" ht="22.5">
      <c r="A109" s="32"/>
      <c r="B109" s="32"/>
      <c r="E109" s="41"/>
      <c r="F109" s="41"/>
    </row>
    <row r="110" spans="1:6" s="9" customFormat="1" ht="22.5">
      <c r="A110" s="32"/>
      <c r="B110" s="32"/>
      <c r="E110" s="41"/>
      <c r="F110" s="41"/>
    </row>
    <row r="111" spans="1:6" s="9" customFormat="1" ht="22.5">
      <c r="A111" s="32"/>
      <c r="B111" s="32"/>
      <c r="E111" s="41"/>
      <c r="F111" s="41"/>
    </row>
    <row r="112" spans="1:6" s="9" customFormat="1" ht="22.5">
      <c r="A112" s="32"/>
      <c r="B112" s="32"/>
      <c r="E112" s="41"/>
      <c r="F112" s="41"/>
    </row>
    <row r="113" spans="1:6" s="9" customFormat="1" ht="22.5">
      <c r="A113" s="32"/>
      <c r="B113" s="32"/>
      <c r="E113" s="41"/>
      <c r="F113" s="41"/>
    </row>
    <row r="114" spans="1:6" s="9" customFormat="1" ht="22.5">
      <c r="A114" s="32"/>
      <c r="B114" s="32"/>
      <c r="E114" s="41"/>
      <c r="F114" s="41"/>
    </row>
    <row r="115" spans="1:6" s="9" customFormat="1" ht="22.5">
      <c r="A115" s="32"/>
      <c r="B115" s="32"/>
      <c r="E115" s="41"/>
      <c r="F115" s="41"/>
    </row>
    <row r="116" spans="1:6" s="9" customFormat="1" ht="22.5">
      <c r="A116" s="32"/>
      <c r="B116" s="32"/>
      <c r="E116" s="41"/>
      <c r="F116" s="41"/>
    </row>
    <row r="117" spans="1:6" s="9" customFormat="1" ht="22.5">
      <c r="A117" s="32"/>
      <c r="B117" s="32"/>
      <c r="E117" s="41"/>
      <c r="F117" s="41"/>
    </row>
    <row r="118" spans="1:6" s="9" customFormat="1" ht="22.5">
      <c r="A118" s="32"/>
      <c r="B118" s="32"/>
      <c r="E118" s="41"/>
      <c r="F118" s="41"/>
    </row>
    <row r="119" spans="1:6" s="9" customFormat="1" ht="22.5">
      <c r="A119" s="32"/>
      <c r="B119" s="32"/>
      <c r="E119" s="41"/>
      <c r="F119" s="41"/>
    </row>
    <row r="120" spans="1:6" s="9" customFormat="1" ht="22.5">
      <c r="A120" s="32"/>
      <c r="B120" s="32"/>
      <c r="E120" s="41"/>
      <c r="F120" s="41"/>
    </row>
    <row r="121" spans="1:6" s="9" customFormat="1" ht="22.5">
      <c r="A121" s="32"/>
      <c r="B121" s="32"/>
      <c r="E121" s="41"/>
      <c r="F121" s="41"/>
    </row>
    <row r="122" spans="1:6" s="9" customFormat="1" ht="22.5">
      <c r="A122" s="32"/>
      <c r="B122" s="32"/>
      <c r="E122" s="41"/>
      <c r="F122" s="41"/>
    </row>
    <row r="123" spans="1:6" s="9" customFormat="1" ht="22.5">
      <c r="A123" s="32"/>
      <c r="B123" s="32"/>
      <c r="E123" s="41"/>
      <c r="F123" s="41"/>
    </row>
    <row r="124" spans="1:6" s="9" customFormat="1" ht="22.5">
      <c r="A124" s="32"/>
      <c r="B124" s="32"/>
      <c r="E124" s="41"/>
      <c r="F124" s="41"/>
    </row>
    <row r="125" spans="1:6" s="9" customFormat="1" ht="22.5">
      <c r="A125" s="32"/>
      <c r="B125" s="32"/>
      <c r="E125" s="41"/>
      <c r="F125" s="41"/>
    </row>
    <row r="126" spans="1:6" s="9" customFormat="1" ht="22.5">
      <c r="A126" s="32"/>
      <c r="B126" s="32"/>
      <c r="E126" s="41"/>
      <c r="F126" s="41"/>
    </row>
    <row r="127" spans="1:6" s="9" customFormat="1" ht="22.5">
      <c r="A127" s="32"/>
      <c r="B127" s="32"/>
      <c r="E127" s="41"/>
      <c r="F127" s="41"/>
    </row>
    <row r="128" spans="1:6" s="9" customFormat="1" ht="22.5">
      <c r="A128" s="32"/>
      <c r="B128" s="32"/>
      <c r="E128" s="41"/>
      <c r="F128" s="41"/>
    </row>
    <row r="129" spans="1:6" s="9" customFormat="1" ht="22.5">
      <c r="A129" s="32"/>
      <c r="B129" s="32"/>
      <c r="E129" s="41"/>
      <c r="F129" s="41"/>
    </row>
    <row r="130" spans="1:6" s="9" customFormat="1" ht="22.5">
      <c r="A130" s="32"/>
      <c r="B130" s="32"/>
      <c r="E130" s="41"/>
      <c r="F130" s="41"/>
    </row>
    <row r="131" spans="1:6" s="9" customFormat="1" ht="22.5">
      <c r="A131" s="32"/>
      <c r="B131" s="32"/>
      <c r="E131" s="41"/>
      <c r="F131" s="41"/>
    </row>
    <row r="132" spans="1:6" s="9" customFormat="1" ht="22.5">
      <c r="A132" s="32"/>
      <c r="B132" s="32"/>
      <c r="E132" s="41"/>
      <c r="F132" s="41"/>
    </row>
    <row r="133" spans="1:6" s="9" customFormat="1" ht="22.5">
      <c r="A133" s="32"/>
      <c r="B133" s="32"/>
      <c r="E133" s="41"/>
      <c r="F133" s="41"/>
    </row>
    <row r="134" spans="1:6" s="9" customFormat="1" ht="22.5">
      <c r="A134" s="32"/>
      <c r="B134" s="32"/>
      <c r="E134" s="41"/>
      <c r="F134" s="41"/>
    </row>
    <row r="135" spans="1:6" s="9" customFormat="1" ht="22.5">
      <c r="A135" s="32"/>
      <c r="B135" s="32"/>
      <c r="E135" s="41"/>
      <c r="F135" s="41"/>
    </row>
    <row r="136" spans="1:6" s="9" customFormat="1" ht="22.5">
      <c r="A136" s="32"/>
      <c r="B136" s="32"/>
      <c r="E136" s="41"/>
      <c r="F136" s="41"/>
    </row>
    <row r="137" spans="1:6" s="9" customFormat="1" ht="22.5">
      <c r="A137" s="32"/>
      <c r="B137" s="32"/>
      <c r="E137" s="41"/>
      <c r="F137" s="41"/>
    </row>
    <row r="138" spans="1:6" s="9" customFormat="1" ht="22.5">
      <c r="A138" s="32"/>
      <c r="B138" s="32"/>
      <c r="E138" s="41"/>
      <c r="F138" s="41"/>
    </row>
    <row r="139" spans="1:6" s="9" customFormat="1" ht="22.5">
      <c r="A139" s="32"/>
      <c r="B139" s="32"/>
      <c r="E139" s="41"/>
      <c r="F139" s="41"/>
    </row>
    <row r="140" spans="1:6" s="9" customFormat="1" ht="22.5">
      <c r="A140" s="32"/>
      <c r="B140" s="32"/>
      <c r="E140" s="41"/>
      <c r="F140" s="41"/>
    </row>
    <row r="141" spans="1:6" s="9" customFormat="1" ht="22.5">
      <c r="A141" s="32"/>
      <c r="B141" s="32"/>
      <c r="E141" s="41"/>
      <c r="F141" s="41"/>
    </row>
    <row r="142" spans="1:6" s="9" customFormat="1" ht="22.5">
      <c r="A142" s="32"/>
      <c r="B142" s="32"/>
      <c r="E142" s="41"/>
      <c r="F142" s="41"/>
    </row>
    <row r="143" spans="1:6" s="9" customFormat="1" ht="22.5">
      <c r="A143" s="32"/>
      <c r="B143" s="32"/>
      <c r="E143" s="41"/>
      <c r="F143" s="41"/>
    </row>
    <row r="144" spans="1:6" s="9" customFormat="1" ht="22.5">
      <c r="A144" s="32"/>
      <c r="B144" s="32"/>
      <c r="E144" s="41"/>
      <c r="F144" s="41"/>
    </row>
    <row r="145" spans="1:6" s="9" customFormat="1" ht="22.5">
      <c r="A145" s="32"/>
      <c r="B145" s="32"/>
      <c r="E145" s="41"/>
      <c r="F145" s="41"/>
    </row>
    <row r="146" spans="1:6" s="9" customFormat="1" ht="22.5">
      <c r="A146" s="32"/>
      <c r="B146" s="32"/>
      <c r="E146" s="41"/>
      <c r="F146" s="41"/>
    </row>
    <row r="147" spans="1:6" s="9" customFormat="1" ht="22.5">
      <c r="A147" s="32"/>
      <c r="B147" s="32"/>
      <c r="E147" s="41"/>
      <c r="F147" s="41"/>
    </row>
    <row r="148" spans="1:6" s="9" customFormat="1" ht="22.5">
      <c r="A148" s="32"/>
      <c r="B148" s="32"/>
      <c r="E148" s="41"/>
      <c r="F148" s="41"/>
    </row>
    <row r="149" spans="1:6" s="9" customFormat="1" ht="22.5">
      <c r="A149" s="32"/>
      <c r="B149" s="32"/>
      <c r="E149" s="41"/>
      <c r="F149" s="41"/>
    </row>
    <row r="150" spans="1:6" s="9" customFormat="1" ht="22.5">
      <c r="A150" s="32"/>
      <c r="B150" s="32"/>
      <c r="E150" s="41"/>
      <c r="F150" s="41"/>
    </row>
    <row r="151" spans="1:6" s="9" customFormat="1" ht="22.5">
      <c r="A151" s="32"/>
      <c r="B151" s="32"/>
      <c r="E151" s="41"/>
      <c r="F151" s="41"/>
    </row>
    <row r="152" spans="1:6" s="9" customFormat="1" ht="22.5">
      <c r="A152" s="32"/>
      <c r="B152" s="32"/>
      <c r="E152" s="41"/>
      <c r="F152" s="41"/>
    </row>
    <row r="153" spans="1:6" s="9" customFormat="1" ht="22.5">
      <c r="A153" s="32"/>
      <c r="B153" s="32"/>
      <c r="E153" s="41"/>
      <c r="F153" s="41"/>
    </row>
    <row r="154" spans="1:6" s="9" customFormat="1" ht="22.5">
      <c r="A154" s="32"/>
      <c r="B154" s="32"/>
      <c r="E154" s="41"/>
      <c r="F154" s="41"/>
    </row>
    <row r="155" spans="1:6" s="9" customFormat="1" ht="22.5">
      <c r="A155" s="32"/>
      <c r="B155" s="32"/>
      <c r="E155" s="41"/>
      <c r="F155" s="41"/>
    </row>
    <row r="156" spans="1:6" s="9" customFormat="1" ht="22.5">
      <c r="A156" s="32"/>
      <c r="B156" s="32"/>
      <c r="E156" s="41"/>
      <c r="F156" s="41"/>
    </row>
    <row r="157" spans="1:6" s="9" customFormat="1" ht="22.5">
      <c r="A157" s="32"/>
      <c r="B157" s="32"/>
      <c r="E157" s="41"/>
      <c r="F157" s="41"/>
    </row>
    <row r="158" spans="1:6" s="9" customFormat="1" ht="22.5">
      <c r="A158" s="32"/>
      <c r="B158" s="32"/>
      <c r="E158" s="41"/>
      <c r="F158" s="41"/>
    </row>
    <row r="159" spans="1:6" s="9" customFormat="1" ht="22.5">
      <c r="A159" s="32"/>
      <c r="B159" s="32"/>
      <c r="E159" s="41"/>
      <c r="F159" s="41"/>
    </row>
    <row r="160" spans="1:6" s="9" customFormat="1" ht="22.5">
      <c r="A160" s="32"/>
      <c r="B160" s="32"/>
      <c r="E160" s="41"/>
      <c r="F160" s="41"/>
    </row>
    <row r="161" spans="1:6" s="9" customFormat="1" ht="22.5">
      <c r="A161" s="32"/>
      <c r="B161" s="32"/>
      <c r="E161" s="41"/>
      <c r="F161" s="41"/>
    </row>
    <row r="162" spans="1:6" s="9" customFormat="1" ht="22.5">
      <c r="A162" s="32"/>
      <c r="B162" s="32"/>
      <c r="E162" s="41"/>
      <c r="F162" s="41"/>
    </row>
    <row r="163" spans="1:6" s="9" customFormat="1" ht="22.5">
      <c r="A163" s="32"/>
      <c r="B163" s="32"/>
      <c r="E163" s="41"/>
      <c r="F163" s="41"/>
    </row>
    <row r="164" spans="1:6" s="9" customFormat="1" ht="22.5">
      <c r="A164" s="32"/>
      <c r="B164" s="32"/>
      <c r="E164" s="41"/>
      <c r="F164" s="41"/>
    </row>
    <row r="165" spans="1:6" s="9" customFormat="1" ht="22.5">
      <c r="A165" s="32"/>
      <c r="B165" s="32"/>
      <c r="E165" s="41"/>
      <c r="F165" s="41"/>
    </row>
    <row r="166" spans="1:6" s="9" customFormat="1" ht="22.5">
      <c r="A166" s="32"/>
      <c r="B166" s="32"/>
      <c r="E166" s="41"/>
      <c r="F166" s="41"/>
    </row>
    <row r="167" spans="1:6" s="9" customFormat="1" ht="22.5">
      <c r="A167" s="32"/>
      <c r="B167" s="32"/>
      <c r="E167" s="41"/>
      <c r="F167" s="41"/>
    </row>
    <row r="168" spans="1:6" s="9" customFormat="1" ht="22.5">
      <c r="A168" s="32"/>
      <c r="B168" s="32"/>
      <c r="E168" s="41"/>
      <c r="F168" s="41"/>
    </row>
    <row r="169" spans="1:6" s="9" customFormat="1" ht="22.5">
      <c r="A169" s="32"/>
      <c r="B169" s="32"/>
      <c r="E169" s="41"/>
      <c r="F169" s="41"/>
    </row>
    <row r="170" spans="1:6" s="9" customFormat="1" ht="22.5">
      <c r="A170" s="32"/>
      <c r="B170" s="32"/>
      <c r="E170" s="41"/>
      <c r="F170" s="41"/>
    </row>
    <row r="171" spans="1:6" s="9" customFormat="1" ht="22.5">
      <c r="A171" s="32"/>
      <c r="B171" s="32"/>
      <c r="E171" s="41"/>
      <c r="F171" s="41"/>
    </row>
    <row r="172" spans="1:6" s="9" customFormat="1" ht="22.5">
      <c r="A172" s="32"/>
      <c r="B172" s="32"/>
      <c r="E172" s="41"/>
      <c r="F172" s="41"/>
    </row>
    <row r="173" spans="1:6" s="9" customFormat="1" ht="22.5">
      <c r="A173" s="32"/>
      <c r="B173" s="32"/>
      <c r="E173" s="41"/>
      <c r="F173" s="41"/>
    </row>
    <row r="174" spans="1:6" s="9" customFormat="1" ht="22.5">
      <c r="A174" s="32"/>
      <c r="B174" s="32"/>
      <c r="E174" s="41"/>
      <c r="F174" s="41"/>
    </row>
    <row r="175" spans="1:6" s="9" customFormat="1" ht="22.5">
      <c r="A175" s="32"/>
      <c r="B175" s="32"/>
      <c r="E175" s="41"/>
      <c r="F175" s="41"/>
    </row>
    <row r="176" spans="1:6" s="9" customFormat="1" ht="22.5">
      <c r="A176" s="32"/>
      <c r="B176" s="32"/>
      <c r="E176" s="41"/>
      <c r="F176" s="41"/>
    </row>
    <row r="177" spans="1:6" s="9" customFormat="1" ht="22.5">
      <c r="A177" s="32"/>
      <c r="B177" s="32"/>
      <c r="E177" s="41"/>
      <c r="F177" s="41"/>
    </row>
    <row r="178" spans="1:6" s="9" customFormat="1" ht="22.5">
      <c r="A178" s="32"/>
      <c r="B178" s="32"/>
      <c r="E178" s="41"/>
      <c r="F178" s="41"/>
    </row>
    <row r="179" spans="1:6" s="9" customFormat="1" ht="22.5">
      <c r="A179" s="32"/>
      <c r="B179" s="32"/>
      <c r="E179" s="41"/>
      <c r="F179" s="41"/>
    </row>
    <row r="180" spans="1:6" s="9" customFormat="1" ht="22.5">
      <c r="A180" s="32"/>
      <c r="B180" s="32"/>
      <c r="E180" s="41"/>
      <c r="F180" s="41"/>
    </row>
    <row r="181" spans="1:6" s="9" customFormat="1" ht="22.5">
      <c r="A181" s="32"/>
      <c r="B181" s="32"/>
      <c r="E181" s="41"/>
      <c r="F181" s="41"/>
    </row>
    <row r="182" spans="1:6" s="9" customFormat="1" ht="22.5">
      <c r="A182" s="32"/>
      <c r="B182" s="32"/>
      <c r="E182" s="41"/>
      <c r="F182" s="41"/>
    </row>
    <row r="183" spans="1:6" s="9" customFormat="1" ht="22.5">
      <c r="A183" s="32"/>
      <c r="B183" s="32"/>
      <c r="E183" s="41"/>
      <c r="F183" s="41"/>
    </row>
    <row r="184" spans="1:6" s="9" customFormat="1" ht="22.5">
      <c r="A184" s="32"/>
      <c r="B184" s="32"/>
      <c r="E184" s="41"/>
      <c r="F184" s="41"/>
    </row>
    <row r="185" spans="1:6" s="9" customFormat="1" ht="22.5">
      <c r="A185" s="32"/>
      <c r="B185" s="32"/>
      <c r="E185" s="41"/>
      <c r="F185" s="41"/>
    </row>
    <row r="186" spans="1:6" s="9" customFormat="1" ht="22.5">
      <c r="A186" s="32"/>
      <c r="B186" s="32"/>
      <c r="E186" s="41"/>
      <c r="F186" s="41"/>
    </row>
    <row r="187" spans="1:6" s="9" customFormat="1" ht="22.5">
      <c r="A187" s="32"/>
      <c r="B187" s="32"/>
      <c r="E187" s="41"/>
      <c r="F187" s="41"/>
    </row>
    <row r="188" spans="1:6" s="9" customFormat="1" ht="22.5">
      <c r="A188" s="32"/>
      <c r="B188" s="32"/>
      <c r="E188" s="41"/>
      <c r="F188" s="41"/>
    </row>
    <row r="189" spans="1:6" s="9" customFormat="1" ht="22.5">
      <c r="A189" s="32"/>
      <c r="B189" s="32"/>
      <c r="E189" s="41"/>
      <c r="F189" s="41"/>
    </row>
    <row r="190" spans="1:6" s="9" customFormat="1" ht="22.5">
      <c r="A190" s="32"/>
      <c r="B190" s="32"/>
      <c r="E190" s="41"/>
      <c r="F190" s="41"/>
    </row>
    <row r="191" spans="1:6" s="9" customFormat="1" ht="22.5">
      <c r="A191" s="32"/>
      <c r="B191" s="32"/>
      <c r="E191" s="41"/>
      <c r="F191" s="41"/>
    </row>
    <row r="192" spans="1:6" s="9" customFormat="1" ht="22.5">
      <c r="A192" s="32"/>
      <c r="B192" s="32"/>
      <c r="E192" s="41"/>
      <c r="F192" s="41"/>
    </row>
    <row r="193" spans="1:6" s="9" customFormat="1" ht="22.5">
      <c r="A193" s="32"/>
      <c r="B193" s="32"/>
      <c r="E193" s="41"/>
      <c r="F193" s="41"/>
    </row>
    <row r="194" spans="1:6" s="9" customFormat="1" ht="22.5">
      <c r="A194" s="32"/>
      <c r="B194" s="32"/>
      <c r="E194" s="41"/>
      <c r="F194" s="41"/>
    </row>
    <row r="195" spans="1:6" s="9" customFormat="1" ht="22.5">
      <c r="A195" s="32"/>
      <c r="B195" s="32"/>
      <c r="E195" s="41"/>
      <c r="F195" s="41"/>
    </row>
    <row r="196" spans="1:6" s="9" customFormat="1" ht="22.5">
      <c r="A196" s="32"/>
      <c r="B196" s="32"/>
      <c r="E196" s="41"/>
      <c r="F196" s="41"/>
    </row>
    <row r="197" spans="1:6" s="9" customFormat="1" ht="22.5">
      <c r="A197" s="32"/>
      <c r="B197" s="32"/>
      <c r="E197" s="41"/>
      <c r="F197" s="41"/>
    </row>
    <row r="198" spans="1:6" s="9" customFormat="1" ht="22.5">
      <c r="A198" s="32"/>
      <c r="B198" s="32"/>
      <c r="E198" s="41"/>
      <c r="F198" s="41"/>
    </row>
    <row r="199" spans="1:6" s="9" customFormat="1" ht="22.5">
      <c r="A199" s="32"/>
      <c r="B199" s="32"/>
      <c r="E199" s="41"/>
      <c r="F199" s="41"/>
    </row>
    <row r="200" spans="1:6" s="9" customFormat="1" ht="22.5">
      <c r="A200" s="32"/>
      <c r="B200" s="32"/>
      <c r="E200" s="41"/>
      <c r="F200" s="41"/>
    </row>
    <row r="201" spans="1:6" s="9" customFormat="1" ht="22.5">
      <c r="A201" s="32"/>
      <c r="B201" s="32"/>
      <c r="E201" s="41"/>
      <c r="F201" s="41"/>
    </row>
    <row r="202" spans="1:6" s="9" customFormat="1" ht="22.5">
      <c r="A202" s="32"/>
      <c r="B202" s="32"/>
      <c r="E202" s="41"/>
      <c r="F202" s="41"/>
    </row>
    <row r="203" spans="1:6" s="9" customFormat="1" ht="22.5">
      <c r="A203" s="32"/>
      <c r="B203" s="32"/>
      <c r="E203" s="41"/>
      <c r="F203" s="41"/>
    </row>
    <row r="204" spans="1:6" s="9" customFormat="1" ht="22.5">
      <c r="A204" s="32"/>
      <c r="B204" s="32"/>
      <c r="E204" s="41"/>
      <c r="F204" s="41"/>
    </row>
    <row r="205" spans="1:6" s="9" customFormat="1" ht="22.5">
      <c r="A205" s="32"/>
      <c r="B205" s="32"/>
      <c r="E205" s="41"/>
      <c r="F205" s="41"/>
    </row>
    <row r="206" spans="1:6" s="9" customFormat="1" ht="22.5">
      <c r="A206" s="32"/>
      <c r="B206" s="32"/>
      <c r="E206" s="41"/>
      <c r="F206" s="41"/>
    </row>
    <row r="207" spans="1:6" s="9" customFormat="1" ht="22.5">
      <c r="A207" s="32"/>
      <c r="B207" s="32"/>
      <c r="E207" s="41"/>
      <c r="F207" s="41"/>
    </row>
    <row r="208" spans="1:6" s="9" customFormat="1" ht="22.5">
      <c r="A208" s="32"/>
      <c r="B208" s="32"/>
      <c r="E208" s="41"/>
      <c r="F208" s="41"/>
    </row>
    <row r="209" spans="1:6" s="9" customFormat="1" ht="22.5">
      <c r="A209" s="32"/>
      <c r="B209" s="32"/>
      <c r="E209" s="41"/>
      <c r="F209" s="41"/>
    </row>
    <row r="210" spans="1:6" s="9" customFormat="1" ht="22.5">
      <c r="A210" s="32"/>
      <c r="B210" s="32"/>
      <c r="E210" s="41"/>
      <c r="F210" s="41"/>
    </row>
    <row r="211" spans="1:6" s="9" customFormat="1" ht="22.5">
      <c r="A211" s="32"/>
      <c r="B211" s="32"/>
      <c r="E211" s="41"/>
      <c r="F211" s="41"/>
    </row>
    <row r="212" spans="1:6" s="9" customFormat="1" ht="22.5">
      <c r="A212" s="32"/>
      <c r="B212" s="32"/>
      <c r="E212" s="41"/>
      <c r="F212" s="41"/>
    </row>
    <row r="213" spans="1:6" s="9" customFormat="1" ht="22.5">
      <c r="A213" s="32"/>
      <c r="B213" s="32"/>
      <c r="E213" s="41"/>
      <c r="F213" s="41"/>
    </row>
    <row r="214" spans="1:6" s="9" customFormat="1" ht="22.5">
      <c r="A214" s="32"/>
      <c r="B214" s="32"/>
      <c r="E214" s="41"/>
      <c r="F214" s="41"/>
    </row>
    <row r="215" spans="1:6" s="9" customFormat="1" ht="22.5">
      <c r="A215" s="32"/>
      <c r="B215" s="32"/>
      <c r="E215" s="41"/>
      <c r="F215" s="41"/>
    </row>
    <row r="216" spans="1:6" s="9" customFormat="1" ht="22.5">
      <c r="A216" s="32"/>
      <c r="B216" s="32"/>
      <c r="E216" s="41"/>
      <c r="F216" s="41"/>
    </row>
    <row r="217" spans="1:6" s="9" customFormat="1" ht="22.5">
      <c r="A217" s="32"/>
      <c r="B217" s="32"/>
      <c r="E217" s="41"/>
      <c r="F217" s="41"/>
    </row>
    <row r="218" spans="1:6" s="9" customFormat="1" ht="22.5">
      <c r="A218" s="32"/>
      <c r="B218" s="32"/>
      <c r="E218" s="41"/>
      <c r="F218" s="41"/>
    </row>
    <row r="219" spans="1:6" s="9" customFormat="1" ht="22.5">
      <c r="A219" s="32"/>
      <c r="B219" s="32"/>
      <c r="E219" s="41"/>
      <c r="F219" s="41"/>
    </row>
    <row r="220" spans="1:6" s="9" customFormat="1" ht="22.5">
      <c r="A220" s="32"/>
      <c r="B220" s="32"/>
      <c r="E220" s="41"/>
      <c r="F220" s="41"/>
    </row>
    <row r="221" spans="1:6" s="9" customFormat="1" ht="22.5">
      <c r="A221" s="32"/>
      <c r="B221" s="32"/>
      <c r="E221" s="41"/>
      <c r="F221" s="41"/>
    </row>
    <row r="222" spans="1:6" s="9" customFormat="1" ht="22.5">
      <c r="A222" s="32"/>
      <c r="B222" s="32"/>
      <c r="E222" s="41"/>
      <c r="F222" s="41"/>
    </row>
    <row r="223" spans="1:6" s="9" customFormat="1" ht="22.5">
      <c r="A223" s="32"/>
      <c r="B223" s="32"/>
      <c r="E223" s="41"/>
      <c r="F223" s="41"/>
    </row>
    <row r="224" spans="1:6" s="9" customFormat="1" ht="22.5">
      <c r="A224" s="32"/>
      <c r="B224" s="32"/>
      <c r="E224" s="41"/>
      <c r="F224" s="41"/>
    </row>
    <row r="225" spans="1:6" s="9" customFormat="1" ht="22.5">
      <c r="A225" s="32"/>
      <c r="B225" s="32"/>
      <c r="E225" s="41"/>
      <c r="F225" s="41"/>
    </row>
    <row r="226" spans="1:6" s="9" customFormat="1" ht="22.5">
      <c r="A226" s="32"/>
      <c r="B226" s="32"/>
      <c r="E226" s="41"/>
      <c r="F226" s="41"/>
    </row>
    <row r="227" spans="1:6" s="9" customFormat="1" ht="22.5">
      <c r="A227" s="32"/>
      <c r="B227" s="32"/>
      <c r="E227" s="41"/>
      <c r="F227" s="41"/>
    </row>
    <row r="228" spans="1:6" s="9" customFormat="1" ht="22.5">
      <c r="A228" s="32"/>
      <c r="B228" s="32"/>
      <c r="E228" s="41"/>
      <c r="F228" s="41"/>
    </row>
    <row r="229" spans="1:6" s="9" customFormat="1" ht="22.5">
      <c r="A229" s="32"/>
      <c r="B229" s="32"/>
      <c r="E229" s="41"/>
      <c r="F229" s="41"/>
    </row>
    <row r="230" spans="1:6" s="9" customFormat="1" ht="22.5">
      <c r="A230" s="32"/>
      <c r="B230" s="32"/>
      <c r="E230" s="41"/>
      <c r="F230" s="41"/>
    </row>
    <row r="231" spans="1:6" s="9" customFormat="1" ht="22.5">
      <c r="A231" s="32"/>
      <c r="B231" s="32"/>
      <c r="E231" s="41"/>
      <c r="F231" s="41"/>
    </row>
    <row r="232" spans="1:6" s="9" customFormat="1" ht="22.5">
      <c r="A232" s="32"/>
      <c r="B232" s="32"/>
      <c r="E232" s="41"/>
      <c r="F232" s="41"/>
    </row>
    <row r="233" spans="1:6" s="9" customFormat="1" ht="22.5">
      <c r="A233" s="32"/>
      <c r="B233" s="32"/>
      <c r="E233" s="41"/>
      <c r="F233" s="41"/>
    </row>
    <row r="234" spans="1:6" s="9" customFormat="1" ht="22.5">
      <c r="A234" s="32"/>
      <c r="B234" s="32"/>
      <c r="E234" s="41"/>
      <c r="F234" s="41"/>
    </row>
    <row r="235" spans="1:6" s="9" customFormat="1" ht="22.5">
      <c r="A235" s="32"/>
      <c r="B235" s="32"/>
      <c r="E235" s="41"/>
      <c r="F235" s="41"/>
    </row>
    <row r="236" spans="1:6" s="9" customFormat="1" ht="22.5">
      <c r="A236" s="32"/>
      <c r="B236" s="32"/>
      <c r="E236" s="41"/>
      <c r="F236" s="41"/>
    </row>
    <row r="237" spans="1:6" s="9" customFormat="1" ht="22.5">
      <c r="A237" s="32"/>
      <c r="B237" s="32"/>
      <c r="E237" s="41"/>
      <c r="F237" s="41"/>
    </row>
    <row r="238" spans="1:6" s="9" customFormat="1" ht="22.5">
      <c r="A238" s="32"/>
      <c r="B238" s="32"/>
      <c r="E238" s="41"/>
      <c r="F238" s="41"/>
    </row>
    <row r="239" spans="1:6" s="9" customFormat="1" ht="22.5">
      <c r="A239" s="32"/>
      <c r="B239" s="32"/>
      <c r="E239" s="41"/>
      <c r="F239" s="41"/>
    </row>
    <row r="240" spans="1:6" s="9" customFormat="1" ht="22.5">
      <c r="A240" s="32"/>
      <c r="B240" s="32"/>
      <c r="E240" s="41"/>
      <c r="F240" s="41"/>
    </row>
    <row r="241" spans="1:6" s="9" customFormat="1" ht="22.5">
      <c r="A241" s="32"/>
      <c r="B241" s="32"/>
      <c r="E241" s="41"/>
      <c r="F241" s="41"/>
    </row>
    <row r="242" spans="1:6" s="9" customFormat="1" ht="22.5">
      <c r="A242" s="32"/>
      <c r="B242" s="32"/>
      <c r="E242" s="41"/>
      <c r="F242" s="41"/>
    </row>
    <row r="243" spans="1:6" s="9" customFormat="1" ht="22.5">
      <c r="A243" s="32"/>
      <c r="B243" s="32"/>
      <c r="E243" s="41"/>
      <c r="F243" s="41"/>
    </row>
    <row r="244" spans="1:6" s="9" customFormat="1" ht="22.5">
      <c r="A244" s="32"/>
      <c r="B244" s="32"/>
      <c r="E244" s="41"/>
      <c r="F244" s="41"/>
    </row>
    <row r="245" spans="1:6" s="9" customFormat="1" ht="22.5">
      <c r="A245" s="32"/>
      <c r="B245" s="32"/>
      <c r="E245" s="41"/>
      <c r="F245" s="41"/>
    </row>
    <row r="246" spans="1:6" s="9" customFormat="1" ht="22.5">
      <c r="A246" s="32"/>
      <c r="B246" s="32"/>
      <c r="E246" s="41"/>
      <c r="F246" s="41"/>
    </row>
    <row r="247" spans="1:6" s="9" customFormat="1" ht="22.5">
      <c r="A247" s="32"/>
      <c r="B247" s="32"/>
      <c r="E247" s="41"/>
      <c r="F247" s="41"/>
    </row>
    <row r="248" spans="1:6" s="9" customFormat="1" ht="22.5">
      <c r="A248" s="32"/>
      <c r="B248" s="32"/>
      <c r="E248" s="41"/>
      <c r="F248" s="41"/>
    </row>
    <row r="249" spans="1:6" s="9" customFormat="1" ht="22.5">
      <c r="A249" s="32"/>
      <c r="B249" s="32"/>
      <c r="E249" s="41"/>
      <c r="F249" s="41"/>
    </row>
    <row r="250" spans="1:6" s="9" customFormat="1" ht="22.5">
      <c r="A250" s="32"/>
      <c r="B250" s="32"/>
      <c r="E250" s="41"/>
      <c r="F250" s="41"/>
    </row>
    <row r="251" spans="1:6" s="9" customFormat="1" ht="22.5">
      <c r="A251" s="32"/>
      <c r="B251" s="32"/>
      <c r="E251" s="41"/>
      <c r="F251" s="41"/>
    </row>
    <row r="252" spans="1:6" s="9" customFormat="1" ht="22.5">
      <c r="A252" s="32"/>
      <c r="B252" s="32"/>
      <c r="E252" s="41"/>
      <c r="F252" s="41"/>
    </row>
    <row r="253" spans="1:6" s="9" customFormat="1" ht="22.5">
      <c r="A253" s="32"/>
      <c r="B253" s="32"/>
      <c r="E253" s="41"/>
      <c r="F253" s="41"/>
    </row>
    <row r="254" spans="1:6" s="9" customFormat="1" ht="22.5">
      <c r="A254" s="32"/>
      <c r="B254" s="32"/>
      <c r="E254" s="41"/>
      <c r="F254" s="41"/>
    </row>
    <row r="255" spans="1:6" s="9" customFormat="1" ht="22.5">
      <c r="A255" s="32"/>
      <c r="B255" s="32"/>
      <c r="E255" s="41"/>
      <c r="F255" s="41"/>
    </row>
    <row r="256" spans="1:6" s="9" customFormat="1" ht="22.5">
      <c r="A256" s="32"/>
      <c r="B256" s="32"/>
      <c r="E256" s="41"/>
      <c r="F256" s="41"/>
    </row>
    <row r="257" spans="1:6" s="9" customFormat="1" ht="22.5">
      <c r="A257" s="32"/>
      <c r="B257" s="32"/>
      <c r="E257" s="41"/>
      <c r="F257" s="41"/>
    </row>
    <row r="258" spans="1:6" s="9" customFormat="1" ht="22.5">
      <c r="A258" s="32"/>
      <c r="B258" s="32"/>
      <c r="E258" s="41"/>
      <c r="F258" s="41"/>
    </row>
    <row r="259" spans="1:6" s="9" customFormat="1" ht="22.5">
      <c r="A259" s="32"/>
      <c r="B259" s="32"/>
      <c r="E259" s="41"/>
      <c r="F259" s="41"/>
    </row>
    <row r="260" spans="1:6" s="9" customFormat="1" ht="22.5">
      <c r="A260" s="32"/>
      <c r="B260" s="32"/>
      <c r="E260" s="41"/>
      <c r="F260" s="41"/>
    </row>
    <row r="261" spans="1:6" s="9" customFormat="1" ht="22.5">
      <c r="A261" s="32"/>
      <c r="B261" s="32"/>
      <c r="E261" s="41"/>
      <c r="F261" s="41"/>
    </row>
    <row r="262" spans="1:6" s="9" customFormat="1" ht="22.5">
      <c r="A262" s="32"/>
      <c r="B262" s="32"/>
      <c r="E262" s="41"/>
      <c r="F262" s="41"/>
    </row>
    <row r="263" spans="1:6" s="9" customFormat="1" ht="22.5">
      <c r="A263" s="32"/>
      <c r="B263" s="32"/>
      <c r="E263" s="41"/>
      <c r="F263" s="41"/>
    </row>
    <row r="264" spans="1:6" s="9" customFormat="1" ht="22.5">
      <c r="A264" s="32"/>
      <c r="B264" s="32"/>
      <c r="E264" s="41"/>
      <c r="F264" s="41"/>
    </row>
    <row r="265" spans="1:6" s="9" customFormat="1" ht="22.5">
      <c r="A265" s="32"/>
      <c r="B265" s="32"/>
      <c r="E265" s="41"/>
      <c r="F265" s="41"/>
    </row>
    <row r="266" spans="1:6" s="9" customFormat="1" ht="22.5">
      <c r="A266" s="32"/>
      <c r="B266" s="32"/>
      <c r="E266" s="41"/>
      <c r="F266" s="41"/>
    </row>
    <row r="267" spans="1:6" s="9" customFormat="1" ht="22.5">
      <c r="A267" s="32"/>
      <c r="B267" s="32"/>
      <c r="E267" s="41"/>
      <c r="F267" s="41"/>
    </row>
    <row r="268" spans="1:6" s="9" customFormat="1" ht="22.5">
      <c r="A268" s="32"/>
      <c r="B268" s="32"/>
      <c r="E268" s="41"/>
      <c r="F268" s="41"/>
    </row>
    <row r="269" spans="1:6" s="9" customFormat="1" ht="22.5">
      <c r="A269" s="32"/>
      <c r="B269" s="32"/>
      <c r="E269" s="41"/>
      <c r="F269" s="41"/>
    </row>
    <row r="270" spans="1:6" s="9" customFormat="1" ht="22.5">
      <c r="A270" s="32"/>
      <c r="B270" s="32"/>
      <c r="E270" s="41"/>
      <c r="F270" s="41"/>
    </row>
    <row r="271" spans="1:6" s="9" customFormat="1" ht="22.5">
      <c r="A271" s="32"/>
      <c r="B271" s="32"/>
      <c r="E271" s="41"/>
      <c r="F271" s="41"/>
    </row>
    <row r="272" spans="1:6" s="9" customFormat="1" ht="22.5">
      <c r="A272" s="32"/>
      <c r="B272" s="32"/>
      <c r="E272" s="41"/>
      <c r="F272" s="41"/>
    </row>
    <row r="273" spans="1:6" s="9" customFormat="1" ht="22.5">
      <c r="A273" s="32"/>
      <c r="B273" s="32"/>
      <c r="E273" s="41"/>
      <c r="F273" s="41"/>
    </row>
    <row r="274" spans="1:6" s="9" customFormat="1" ht="22.5">
      <c r="A274" s="32"/>
      <c r="B274" s="32"/>
      <c r="E274" s="41"/>
      <c r="F274" s="41"/>
    </row>
    <row r="275" spans="1:6" s="9" customFormat="1" ht="22.5">
      <c r="A275" s="32"/>
      <c r="B275" s="32"/>
      <c r="E275" s="41"/>
      <c r="F275" s="41"/>
    </row>
    <row r="276" spans="1:6" s="9" customFormat="1" ht="22.5">
      <c r="A276" s="32"/>
      <c r="B276" s="32"/>
      <c r="E276" s="41"/>
      <c r="F276" s="41"/>
    </row>
    <row r="277" spans="1:6" s="9" customFormat="1" ht="22.5">
      <c r="A277" s="32"/>
      <c r="B277" s="32"/>
      <c r="E277" s="41"/>
      <c r="F277" s="41"/>
    </row>
    <row r="278" spans="1:6" s="9" customFormat="1" ht="22.5">
      <c r="A278" s="32"/>
      <c r="B278" s="32"/>
      <c r="E278" s="41"/>
      <c r="F278" s="41"/>
    </row>
    <row r="279" spans="1:6" s="9" customFormat="1" ht="22.5">
      <c r="A279" s="32"/>
      <c r="B279" s="32"/>
      <c r="E279" s="41"/>
      <c r="F279" s="41"/>
    </row>
    <row r="280" spans="1:6" s="9" customFormat="1" ht="22.5">
      <c r="A280" s="32"/>
      <c r="B280" s="32"/>
      <c r="E280" s="41"/>
      <c r="F280" s="41"/>
    </row>
    <row r="281" spans="1:6" s="9" customFormat="1" ht="22.5">
      <c r="A281" s="32"/>
      <c r="B281" s="32"/>
      <c r="E281" s="41"/>
      <c r="F281" s="41"/>
    </row>
    <row r="282" spans="1:6" s="9" customFormat="1" ht="22.5">
      <c r="A282" s="32"/>
      <c r="B282" s="32"/>
      <c r="E282" s="41"/>
      <c r="F282" s="41"/>
    </row>
    <row r="283" spans="1:6" s="9" customFormat="1" ht="22.5">
      <c r="A283" s="32"/>
      <c r="B283" s="32"/>
      <c r="E283" s="41"/>
      <c r="F283" s="41"/>
    </row>
    <row r="284" spans="1:6" s="9" customFormat="1" ht="22.5">
      <c r="A284" s="32"/>
      <c r="B284" s="32"/>
      <c r="E284" s="41"/>
      <c r="F284" s="41"/>
    </row>
    <row r="285" spans="1:6" s="9" customFormat="1" ht="22.5">
      <c r="A285" s="32"/>
      <c r="B285" s="32"/>
      <c r="E285" s="41"/>
      <c r="F285" s="41"/>
    </row>
    <row r="286" spans="1:6" s="9" customFormat="1" ht="22.5">
      <c r="A286" s="32"/>
      <c r="B286" s="32"/>
      <c r="E286" s="41"/>
      <c r="F286" s="41"/>
    </row>
    <row r="287" spans="1:6" s="9" customFormat="1" ht="22.5">
      <c r="A287" s="32"/>
      <c r="B287" s="32"/>
      <c r="E287" s="41"/>
      <c r="F287" s="41"/>
    </row>
    <row r="288" spans="1:6" s="9" customFormat="1" ht="22.5">
      <c r="A288" s="32"/>
      <c r="B288" s="32"/>
      <c r="E288" s="41"/>
      <c r="F288" s="41"/>
    </row>
    <row r="289" spans="1:6" s="9" customFormat="1" ht="22.5">
      <c r="A289" s="32"/>
      <c r="B289" s="32"/>
      <c r="E289" s="41"/>
      <c r="F289" s="41"/>
    </row>
    <row r="290" spans="1:6" s="9" customFormat="1" ht="22.5">
      <c r="A290" s="32"/>
      <c r="B290" s="32"/>
      <c r="E290" s="41"/>
      <c r="F290" s="41"/>
    </row>
    <row r="291" spans="1:6" s="9" customFormat="1" ht="22.5">
      <c r="A291" s="32"/>
      <c r="B291" s="32"/>
      <c r="E291" s="41"/>
      <c r="F291" s="41"/>
    </row>
    <row r="292" spans="1:6" s="9" customFormat="1" ht="22.5">
      <c r="A292" s="32"/>
      <c r="B292" s="32"/>
      <c r="E292" s="41"/>
      <c r="F292" s="41"/>
    </row>
    <row r="293" spans="1:6" s="9" customFormat="1" ht="22.5">
      <c r="A293" s="32"/>
      <c r="B293" s="32"/>
      <c r="E293" s="41"/>
      <c r="F293" s="41"/>
    </row>
    <row r="294" spans="1:6" s="9" customFormat="1" ht="22.5">
      <c r="A294" s="32"/>
      <c r="B294" s="32"/>
      <c r="E294" s="41"/>
      <c r="F294" s="41"/>
    </row>
    <row r="295" spans="1:6" s="9" customFormat="1" ht="22.5">
      <c r="A295" s="32"/>
      <c r="B295" s="32"/>
      <c r="E295" s="41"/>
      <c r="F295" s="41"/>
    </row>
    <row r="296" spans="1:6" s="9" customFormat="1" ht="22.5">
      <c r="A296" s="32"/>
      <c r="B296" s="32"/>
      <c r="E296" s="41"/>
      <c r="F296" s="41"/>
    </row>
    <row r="297" spans="1:6" s="9" customFormat="1" ht="22.5">
      <c r="A297" s="32"/>
      <c r="B297" s="32"/>
      <c r="E297" s="41"/>
      <c r="F297" s="41"/>
    </row>
    <row r="298" spans="1:6" s="9" customFormat="1" ht="22.5">
      <c r="A298" s="32"/>
      <c r="B298" s="32"/>
      <c r="E298" s="41"/>
      <c r="F298" s="41"/>
    </row>
    <row r="299" spans="1:6" s="9" customFormat="1" ht="22.5">
      <c r="A299" s="32"/>
      <c r="B299" s="32"/>
      <c r="E299" s="41"/>
      <c r="F299" s="41"/>
    </row>
    <row r="300" spans="1:6" s="9" customFormat="1" ht="22.5">
      <c r="A300" s="32"/>
      <c r="B300" s="32"/>
      <c r="E300" s="41"/>
      <c r="F300" s="41"/>
    </row>
    <row r="301" spans="1:6" s="9" customFormat="1" ht="22.5">
      <c r="A301" s="32"/>
      <c r="B301" s="32"/>
      <c r="E301" s="41"/>
      <c r="F301" s="41"/>
    </row>
    <row r="302" spans="1:6" s="9" customFormat="1" ht="22.5">
      <c r="A302" s="32"/>
      <c r="B302" s="32"/>
      <c r="E302" s="41"/>
      <c r="F302" s="41"/>
    </row>
    <row r="303" spans="1:6" s="9" customFormat="1" ht="22.5">
      <c r="A303" s="32"/>
      <c r="B303" s="32"/>
      <c r="E303" s="41"/>
      <c r="F303" s="41"/>
    </row>
    <row r="304" spans="1:6" s="9" customFormat="1" ht="22.5">
      <c r="A304" s="32"/>
      <c r="B304" s="32"/>
      <c r="E304" s="41"/>
      <c r="F304" s="41"/>
    </row>
    <row r="305" spans="1:6" s="9" customFormat="1" ht="22.5">
      <c r="A305" s="32"/>
      <c r="B305" s="32"/>
      <c r="E305" s="41"/>
      <c r="F305" s="41"/>
    </row>
    <row r="306" spans="1:6" s="9" customFormat="1" ht="22.5">
      <c r="A306" s="32"/>
      <c r="B306" s="32"/>
      <c r="E306" s="41"/>
      <c r="F306" s="41"/>
    </row>
    <row r="307" spans="1:6" s="9" customFormat="1" ht="22.5">
      <c r="A307" s="32"/>
      <c r="B307" s="32"/>
      <c r="E307" s="41"/>
      <c r="F307" s="41"/>
    </row>
    <row r="308" spans="1:6" s="9" customFormat="1" ht="22.5">
      <c r="A308" s="32"/>
      <c r="B308" s="32"/>
      <c r="E308" s="41"/>
      <c r="F308" s="41"/>
    </row>
    <row r="309" spans="1:6" s="9" customFormat="1" ht="22.5">
      <c r="A309" s="32"/>
      <c r="B309" s="32"/>
      <c r="E309" s="41"/>
      <c r="F309" s="41"/>
    </row>
    <row r="310" spans="1:6" s="9" customFormat="1" ht="22.5">
      <c r="A310" s="32"/>
      <c r="B310" s="32"/>
      <c r="E310" s="41"/>
      <c r="F310" s="41"/>
    </row>
    <row r="311" spans="1:6" s="9" customFormat="1" ht="22.5">
      <c r="A311" s="32"/>
      <c r="B311" s="32"/>
      <c r="E311" s="41"/>
      <c r="F311" s="41"/>
    </row>
    <row r="312" spans="1:6" s="9" customFormat="1" ht="22.5">
      <c r="A312" s="32"/>
      <c r="B312" s="32"/>
      <c r="E312" s="41"/>
      <c r="F312" s="41"/>
    </row>
    <row r="313" spans="1:6" s="9" customFormat="1" ht="22.5">
      <c r="A313" s="32"/>
      <c r="B313" s="32"/>
      <c r="E313" s="41"/>
      <c r="F313" s="41"/>
    </row>
    <row r="314" spans="1:6" s="9" customFormat="1" ht="22.5">
      <c r="A314" s="32"/>
      <c r="B314" s="32"/>
      <c r="E314" s="41"/>
      <c r="F314" s="41"/>
    </row>
    <row r="315" spans="1:6" s="9" customFormat="1" ht="22.5">
      <c r="A315" s="32"/>
      <c r="B315" s="32"/>
      <c r="E315" s="41"/>
      <c r="F315" s="41"/>
    </row>
    <row r="316" spans="1:6" s="9" customFormat="1" ht="22.5">
      <c r="A316" s="32"/>
      <c r="B316" s="32"/>
      <c r="E316" s="41"/>
      <c r="F316" s="41"/>
    </row>
    <row r="317" spans="1:6" s="9" customFormat="1" ht="22.5">
      <c r="A317" s="32"/>
      <c r="B317" s="32"/>
      <c r="E317" s="41"/>
      <c r="F317" s="41"/>
    </row>
    <row r="318" spans="1:6" s="9" customFormat="1" ht="22.5">
      <c r="A318" s="32"/>
      <c r="B318" s="32"/>
      <c r="E318" s="41"/>
      <c r="F318" s="41"/>
    </row>
    <row r="319" spans="1:6" s="9" customFormat="1" ht="22.5">
      <c r="A319" s="32"/>
      <c r="B319" s="32"/>
      <c r="E319" s="41"/>
      <c r="F319" s="41"/>
    </row>
    <row r="320" spans="1:6" s="9" customFormat="1" ht="22.5">
      <c r="A320" s="32"/>
      <c r="B320" s="32"/>
      <c r="E320" s="41"/>
      <c r="F320" s="41"/>
    </row>
    <row r="321" spans="1:6" s="9" customFormat="1" ht="22.5">
      <c r="A321" s="32"/>
      <c r="B321" s="32"/>
      <c r="E321" s="41"/>
      <c r="F321" s="41"/>
    </row>
    <row r="322" spans="1:6" s="9" customFormat="1" ht="22.5">
      <c r="A322" s="32"/>
      <c r="B322" s="32"/>
      <c r="E322" s="41"/>
      <c r="F322" s="41"/>
    </row>
    <row r="323" spans="1:6" s="9" customFormat="1" ht="22.5">
      <c r="A323" s="32"/>
      <c r="B323" s="32"/>
      <c r="E323" s="41"/>
      <c r="F323" s="41"/>
    </row>
    <row r="324" spans="1:6" s="9" customFormat="1" ht="22.5">
      <c r="A324" s="32"/>
      <c r="B324" s="32"/>
      <c r="E324" s="41"/>
      <c r="F324" s="41"/>
    </row>
    <row r="325" spans="1:6" s="9" customFormat="1" ht="22.5">
      <c r="A325" s="32"/>
      <c r="B325" s="32"/>
      <c r="E325" s="41"/>
      <c r="F325" s="41"/>
    </row>
    <row r="326" spans="1:6" s="9" customFormat="1" ht="22.5">
      <c r="A326" s="32"/>
      <c r="B326" s="32"/>
      <c r="E326" s="41"/>
      <c r="F326" s="41"/>
    </row>
    <row r="327" spans="1:6" s="9" customFormat="1" ht="22.5">
      <c r="A327" s="32"/>
      <c r="B327" s="32"/>
      <c r="E327" s="41"/>
      <c r="F327" s="122"/>
    </row>
    <row r="328" spans="1:6" s="9" customFormat="1" ht="22.5">
      <c r="A328" s="32"/>
      <c r="B328" s="32"/>
      <c r="E328" s="41"/>
      <c r="F328" s="122"/>
    </row>
    <row r="329" spans="1:6" s="9" customFormat="1" ht="22.5">
      <c r="A329" s="32"/>
      <c r="B329" s="32"/>
      <c r="E329" s="41"/>
      <c r="F329" s="122"/>
    </row>
    <row r="330" spans="1:6" s="9" customFormat="1" ht="22.5">
      <c r="A330" s="32"/>
      <c r="B330" s="32"/>
      <c r="E330" s="41"/>
      <c r="F330" s="122"/>
    </row>
    <row r="331" spans="1:6" s="9" customFormat="1" ht="22.5">
      <c r="A331" s="32"/>
      <c r="B331" s="32"/>
      <c r="E331" s="41"/>
      <c r="F331" s="122"/>
    </row>
    <row r="332" spans="1:6" s="9" customFormat="1" ht="22.5">
      <c r="A332" s="32"/>
      <c r="B332" s="32"/>
      <c r="E332" s="41"/>
      <c r="F332" s="122"/>
    </row>
    <row r="333" spans="1:6" s="9" customFormat="1" ht="22.5">
      <c r="A333" s="32"/>
      <c r="B333" s="32"/>
      <c r="E333" s="41"/>
      <c r="F333" s="122"/>
    </row>
    <row r="334" spans="1:6" s="9" customFormat="1" ht="22.5">
      <c r="A334" s="32"/>
      <c r="B334" s="32"/>
      <c r="E334" s="41"/>
      <c r="F334" s="122"/>
    </row>
    <row r="335" spans="1:6" s="9" customFormat="1" ht="22.5">
      <c r="A335" s="32"/>
      <c r="B335" s="32"/>
      <c r="E335" s="41"/>
      <c r="F335" s="122"/>
    </row>
    <row r="336" spans="1:6" s="9" customFormat="1" ht="22.5">
      <c r="A336" s="32"/>
      <c r="B336" s="32"/>
      <c r="E336" s="41"/>
      <c r="F336" s="122"/>
    </row>
    <row r="337" spans="1:6" s="9" customFormat="1" ht="22.5">
      <c r="A337" s="32"/>
      <c r="B337" s="32"/>
      <c r="E337" s="41"/>
      <c r="F337" s="122"/>
    </row>
    <row r="338" spans="1:6" s="9" customFormat="1" ht="22.5">
      <c r="A338" s="32"/>
      <c r="B338" s="32"/>
      <c r="E338" s="41"/>
      <c r="F338" s="122"/>
    </row>
    <row r="339" spans="1:6" s="9" customFormat="1" ht="22.5">
      <c r="A339" s="32"/>
      <c r="B339" s="32"/>
      <c r="E339" s="41"/>
      <c r="F339" s="122"/>
    </row>
    <row r="340" spans="1:6" s="9" customFormat="1" ht="22.5">
      <c r="A340" s="32"/>
      <c r="B340" s="32"/>
      <c r="E340" s="41"/>
      <c r="F340" s="122"/>
    </row>
    <row r="341" spans="1:6" s="9" customFormat="1" ht="22.5">
      <c r="A341" s="32"/>
      <c r="B341" s="32"/>
      <c r="E341" s="41"/>
      <c r="F341" s="122"/>
    </row>
    <row r="342" spans="1:6" s="9" customFormat="1" ht="22.5">
      <c r="A342" s="32"/>
      <c r="B342" s="32"/>
      <c r="E342" s="41"/>
      <c r="F342" s="122"/>
    </row>
    <row r="343" spans="1:6" s="9" customFormat="1" ht="22.5">
      <c r="A343" s="32"/>
      <c r="B343" s="32"/>
      <c r="E343" s="41"/>
      <c r="F343" s="122"/>
    </row>
    <row r="344" spans="1:6" s="9" customFormat="1" ht="22.5">
      <c r="A344" s="32"/>
      <c r="B344" s="32"/>
      <c r="E344" s="41"/>
      <c r="F344" s="122"/>
    </row>
    <row r="345" spans="1:6" s="9" customFormat="1" ht="22.5">
      <c r="A345" s="32"/>
      <c r="B345" s="32"/>
      <c r="E345" s="41"/>
      <c r="F345" s="122"/>
    </row>
    <row r="346" spans="1:6" s="9" customFormat="1" ht="22.5">
      <c r="A346" s="32"/>
      <c r="B346" s="32"/>
      <c r="E346" s="41"/>
      <c r="F346" s="122"/>
    </row>
    <row r="347" spans="1:6" s="9" customFormat="1" ht="22.5">
      <c r="A347" s="32"/>
      <c r="B347" s="32"/>
      <c r="E347" s="41"/>
      <c r="F347" s="122"/>
    </row>
    <row r="348" spans="1:6" s="9" customFormat="1" ht="22.5">
      <c r="A348" s="32"/>
      <c r="B348" s="32"/>
      <c r="E348" s="41"/>
      <c r="F348" s="122"/>
    </row>
    <row r="349" spans="1:6" s="9" customFormat="1" ht="22.5">
      <c r="A349" s="32"/>
      <c r="B349" s="32"/>
      <c r="E349" s="41"/>
      <c r="F349" s="122"/>
    </row>
    <row r="350" spans="1:6" s="9" customFormat="1" ht="22.5">
      <c r="A350" s="32"/>
      <c r="B350" s="32"/>
      <c r="E350" s="41"/>
      <c r="F350" s="122"/>
    </row>
    <row r="351" spans="1:6" s="9" customFormat="1" ht="22.5">
      <c r="A351" s="32"/>
      <c r="B351" s="32"/>
      <c r="E351" s="41"/>
      <c r="F351" s="122"/>
    </row>
    <row r="352" spans="1:6" s="9" customFormat="1" ht="22.5">
      <c r="A352" s="32"/>
      <c r="B352" s="32"/>
      <c r="E352" s="41"/>
      <c r="F352" s="122"/>
    </row>
    <row r="353" spans="1:6" s="9" customFormat="1" ht="22.5">
      <c r="A353" s="32"/>
      <c r="B353" s="32"/>
      <c r="E353" s="41"/>
      <c r="F353" s="122"/>
    </row>
    <row r="354" spans="1:6" s="9" customFormat="1" ht="22.5">
      <c r="A354" s="32"/>
      <c r="B354" s="32"/>
      <c r="E354" s="41"/>
      <c r="F354" s="122"/>
    </row>
    <row r="355" spans="1:6" s="9" customFormat="1" ht="22.5">
      <c r="A355" s="32"/>
      <c r="B355" s="32"/>
      <c r="E355" s="41"/>
      <c r="F355" s="122"/>
    </row>
    <row r="356" spans="1:6" s="9" customFormat="1" ht="22.5">
      <c r="A356" s="32"/>
      <c r="B356" s="32"/>
      <c r="E356" s="41"/>
      <c r="F356" s="122"/>
    </row>
    <row r="357" spans="1:6" s="9" customFormat="1" ht="22.5">
      <c r="A357" s="32"/>
      <c r="B357" s="32"/>
      <c r="E357" s="41"/>
      <c r="F357" s="122"/>
    </row>
    <row r="358" spans="1:6" s="9" customFormat="1" ht="22.5">
      <c r="A358" s="32"/>
      <c r="B358" s="32"/>
      <c r="E358" s="41"/>
      <c r="F358" s="122"/>
    </row>
    <row r="359" spans="1:6" s="9" customFormat="1" ht="22.5">
      <c r="A359" s="32"/>
      <c r="B359" s="32"/>
      <c r="E359" s="41"/>
      <c r="F359" s="122"/>
    </row>
    <row r="360" spans="1:6" s="9" customFormat="1" ht="22.5">
      <c r="A360" s="32"/>
      <c r="B360" s="32"/>
      <c r="E360" s="41"/>
      <c r="F360" s="122"/>
    </row>
    <row r="361" spans="1:6" s="9" customFormat="1" ht="22.5">
      <c r="A361" s="32"/>
      <c r="B361" s="32"/>
      <c r="E361" s="41"/>
      <c r="F361" s="122"/>
    </row>
    <row r="362" spans="1:6" s="9" customFormat="1" ht="22.5">
      <c r="A362" s="32"/>
      <c r="B362" s="32"/>
      <c r="E362" s="41"/>
      <c r="F362" s="122"/>
    </row>
    <row r="363" spans="1:6" s="9" customFormat="1" ht="22.5">
      <c r="A363" s="32"/>
      <c r="B363" s="32"/>
      <c r="E363" s="41"/>
      <c r="F363" s="122"/>
    </row>
    <row r="364" spans="1:6" s="9" customFormat="1" ht="22.5">
      <c r="A364" s="32"/>
      <c r="B364" s="32"/>
      <c r="E364" s="41"/>
      <c r="F364" s="122"/>
    </row>
    <row r="365" spans="1:6" s="9" customFormat="1" ht="22.5">
      <c r="A365" s="32"/>
      <c r="B365" s="32"/>
      <c r="E365" s="41"/>
      <c r="F365" s="122"/>
    </row>
    <row r="366" spans="1:6" s="9" customFormat="1" ht="22.5">
      <c r="A366" s="32"/>
      <c r="B366" s="32"/>
      <c r="E366" s="41"/>
      <c r="F366" s="122"/>
    </row>
    <row r="367" spans="1:6" s="9" customFormat="1" ht="22.5">
      <c r="A367" s="32"/>
      <c r="B367" s="32"/>
      <c r="E367" s="41"/>
      <c r="F367" s="122"/>
    </row>
    <row r="368" spans="1:6" s="9" customFormat="1" ht="22.5">
      <c r="A368" s="32"/>
      <c r="B368" s="32"/>
      <c r="E368" s="41"/>
      <c r="F368" s="122"/>
    </row>
    <row r="369" spans="1:6" s="9" customFormat="1" ht="22.5">
      <c r="A369" s="32"/>
      <c r="B369" s="32"/>
      <c r="E369" s="41"/>
      <c r="F369" s="122"/>
    </row>
    <row r="370" spans="1:6" s="9" customFormat="1" ht="22.5">
      <c r="A370" s="32"/>
      <c r="B370" s="32"/>
      <c r="E370" s="41"/>
      <c r="F370" s="122"/>
    </row>
    <row r="371" spans="1:6" s="9" customFormat="1" ht="22.5">
      <c r="A371" s="32"/>
      <c r="B371" s="32"/>
      <c r="E371" s="41"/>
      <c r="F371" s="122"/>
    </row>
    <row r="372" spans="1:6" s="9" customFormat="1" ht="22.5">
      <c r="A372" s="32"/>
      <c r="B372" s="32"/>
      <c r="E372" s="41"/>
      <c r="F372" s="122"/>
    </row>
    <row r="373" spans="1:6" s="9" customFormat="1" ht="22.5">
      <c r="A373" s="32"/>
      <c r="B373" s="32"/>
      <c r="E373" s="41"/>
      <c r="F373" s="122"/>
    </row>
    <row r="374" spans="1:6" s="9" customFormat="1" ht="22.5">
      <c r="A374" s="32"/>
      <c r="B374" s="32"/>
      <c r="E374" s="41"/>
      <c r="F374" s="122"/>
    </row>
    <row r="375" spans="1:6" s="9" customFormat="1" ht="22.5">
      <c r="A375" s="32"/>
      <c r="B375" s="32"/>
      <c r="E375" s="41"/>
      <c r="F375" s="122"/>
    </row>
    <row r="376" spans="1:6" s="9" customFormat="1" ht="22.5">
      <c r="A376" s="32"/>
      <c r="B376" s="32"/>
      <c r="E376" s="41"/>
      <c r="F376" s="122"/>
    </row>
    <row r="377" spans="1:6" s="9" customFormat="1" ht="22.5">
      <c r="A377" s="32"/>
      <c r="B377" s="32"/>
      <c r="E377" s="41"/>
      <c r="F377" s="122"/>
    </row>
    <row r="378" spans="1:6" s="9" customFormat="1" ht="22.5">
      <c r="A378" s="32"/>
      <c r="B378" s="32"/>
      <c r="E378" s="41"/>
      <c r="F378" s="122"/>
    </row>
    <row r="379" spans="1:6" s="9" customFormat="1" ht="22.5">
      <c r="A379" s="32"/>
      <c r="B379" s="32"/>
      <c r="E379" s="41"/>
      <c r="F379" s="122"/>
    </row>
    <row r="380" spans="1:6" s="9" customFormat="1" ht="22.5">
      <c r="A380" s="32"/>
      <c r="B380" s="32"/>
      <c r="E380" s="41"/>
      <c r="F380" s="122"/>
    </row>
    <row r="381" spans="1:6" s="9" customFormat="1" ht="22.5">
      <c r="A381" s="32"/>
      <c r="B381" s="32"/>
      <c r="E381" s="41"/>
      <c r="F381" s="122"/>
    </row>
    <row r="382" spans="1:6" s="9" customFormat="1" ht="22.5">
      <c r="A382" s="32"/>
      <c r="B382" s="32"/>
      <c r="E382" s="41"/>
      <c r="F382" s="122"/>
    </row>
    <row r="383" spans="1:6" s="9" customFormat="1" ht="22.5">
      <c r="A383" s="32"/>
      <c r="B383" s="32"/>
      <c r="E383" s="41"/>
      <c r="F383" s="122"/>
    </row>
    <row r="384" spans="1:6" s="9" customFormat="1" ht="22.5">
      <c r="A384" s="32"/>
      <c r="B384" s="32"/>
      <c r="E384" s="41"/>
      <c r="F384" s="122"/>
    </row>
    <row r="385" spans="1:6" s="9" customFormat="1" ht="22.5">
      <c r="A385" s="32"/>
      <c r="B385" s="32"/>
      <c r="E385" s="41"/>
      <c r="F385" s="122"/>
    </row>
    <row r="386" spans="1:6" s="9" customFormat="1" ht="22.5">
      <c r="A386" s="32"/>
      <c r="B386" s="32"/>
      <c r="E386" s="41"/>
      <c r="F386" s="122"/>
    </row>
    <row r="387" spans="1:6" s="9" customFormat="1" ht="22.5">
      <c r="A387" s="32"/>
      <c r="B387" s="32"/>
      <c r="E387" s="41"/>
      <c r="F387" s="122"/>
    </row>
    <row r="388" spans="1:6" s="9" customFormat="1" ht="22.5">
      <c r="A388" s="32"/>
      <c r="B388" s="32"/>
      <c r="E388" s="41"/>
      <c r="F388" s="122"/>
    </row>
    <row r="389" spans="1:6" s="9" customFormat="1" ht="22.5">
      <c r="A389" s="32"/>
      <c r="B389" s="32"/>
      <c r="E389" s="41"/>
      <c r="F389" s="122"/>
    </row>
    <row r="390" spans="1:6" s="9" customFormat="1" ht="22.5">
      <c r="A390" s="32"/>
      <c r="B390" s="32"/>
      <c r="E390" s="41"/>
      <c r="F390" s="122"/>
    </row>
    <row r="391" spans="1:6" s="9" customFormat="1" ht="22.5">
      <c r="A391" s="32"/>
      <c r="B391" s="32"/>
      <c r="E391" s="41"/>
      <c r="F391" s="122"/>
    </row>
    <row r="392" spans="1:6" s="9" customFormat="1" ht="22.5">
      <c r="A392" s="32"/>
      <c r="B392" s="32"/>
      <c r="E392" s="41"/>
      <c r="F392" s="122"/>
    </row>
    <row r="393" spans="1:6" s="9" customFormat="1" ht="22.5">
      <c r="A393" s="32"/>
      <c r="B393" s="32"/>
      <c r="E393" s="41"/>
      <c r="F393" s="122"/>
    </row>
    <row r="394" spans="1:6" s="9" customFormat="1" ht="22.5">
      <c r="A394" s="32"/>
      <c r="B394" s="32"/>
      <c r="E394" s="41"/>
      <c r="F394" s="122"/>
    </row>
    <row r="395" spans="1:6" s="9" customFormat="1" ht="22.5">
      <c r="A395" s="32"/>
      <c r="B395" s="32"/>
      <c r="E395" s="41"/>
      <c r="F395" s="122"/>
    </row>
    <row r="396" spans="1:6" s="9" customFormat="1" ht="22.5">
      <c r="A396" s="32"/>
      <c r="B396" s="32"/>
      <c r="E396" s="41"/>
      <c r="F396" s="122"/>
    </row>
    <row r="397" spans="1:6" s="9" customFormat="1" ht="22.5">
      <c r="A397" s="32"/>
      <c r="B397" s="32"/>
      <c r="E397" s="41"/>
      <c r="F397" s="122"/>
    </row>
    <row r="398" spans="1:6" s="9" customFormat="1" ht="22.5">
      <c r="A398" s="32"/>
      <c r="B398" s="32"/>
      <c r="E398" s="41"/>
      <c r="F398" s="122"/>
    </row>
    <row r="399" spans="1:6" s="9" customFormat="1" ht="22.5">
      <c r="A399" s="32"/>
      <c r="B399" s="32"/>
      <c r="E399" s="41"/>
      <c r="F399" s="122"/>
    </row>
    <row r="400" spans="1:6" s="9" customFormat="1" ht="22.5">
      <c r="A400" s="32"/>
      <c r="B400" s="32"/>
      <c r="E400" s="41"/>
      <c r="F400" s="122"/>
    </row>
    <row r="401" spans="1:6" s="9" customFormat="1" ht="22.5">
      <c r="A401" s="32"/>
      <c r="B401" s="32"/>
      <c r="E401" s="41"/>
      <c r="F401" s="122"/>
    </row>
    <row r="402" spans="1:6" s="9" customFormat="1" ht="22.5">
      <c r="A402" s="32"/>
      <c r="B402" s="32"/>
      <c r="E402" s="41"/>
      <c r="F402" s="122"/>
    </row>
    <row r="403" spans="1:6" s="9" customFormat="1" ht="22.5">
      <c r="A403" s="32"/>
      <c r="B403" s="32"/>
      <c r="E403" s="41"/>
      <c r="F403" s="122"/>
    </row>
    <row r="404" spans="1:6" s="9" customFormat="1" ht="22.5">
      <c r="A404" s="32"/>
      <c r="B404" s="32"/>
      <c r="E404" s="41"/>
      <c r="F404" s="122"/>
    </row>
    <row r="405" spans="1:6" s="9" customFormat="1" ht="22.5">
      <c r="A405" s="32"/>
      <c r="B405" s="32"/>
      <c r="E405" s="41"/>
      <c r="F405" s="122"/>
    </row>
    <row r="406" spans="1:6" s="9" customFormat="1" ht="22.5">
      <c r="A406" s="32"/>
      <c r="B406" s="32"/>
      <c r="E406" s="41"/>
      <c r="F406" s="122"/>
    </row>
    <row r="407" spans="1:6" s="9" customFormat="1" ht="22.5">
      <c r="A407" s="32"/>
      <c r="B407" s="32"/>
      <c r="E407" s="41"/>
      <c r="F407" s="122"/>
    </row>
    <row r="408" spans="1:6" s="9" customFormat="1" ht="22.5">
      <c r="A408" s="32"/>
      <c r="B408" s="32"/>
      <c r="E408" s="41"/>
      <c r="F408" s="122"/>
    </row>
    <row r="409" spans="1:6" s="9" customFormat="1" ht="22.5">
      <c r="A409" s="32"/>
      <c r="B409" s="32"/>
      <c r="E409" s="41"/>
      <c r="F409" s="122"/>
    </row>
    <row r="410" spans="1:6" s="9" customFormat="1" ht="22.5">
      <c r="A410" s="32"/>
      <c r="B410" s="32"/>
      <c r="E410" s="41"/>
      <c r="F410" s="122"/>
    </row>
    <row r="411" spans="1:6" s="9" customFormat="1" ht="22.5">
      <c r="A411" s="32"/>
      <c r="B411" s="32"/>
      <c r="E411" s="41"/>
      <c r="F411" s="122"/>
    </row>
    <row r="412" spans="1:6" s="9" customFormat="1" ht="22.5">
      <c r="A412" s="32"/>
      <c r="B412" s="32"/>
      <c r="E412" s="41"/>
      <c r="F412" s="122"/>
    </row>
    <row r="413" spans="1:6" s="9" customFormat="1" ht="22.5">
      <c r="A413" s="32"/>
      <c r="B413" s="32"/>
      <c r="E413" s="41"/>
      <c r="F413" s="122"/>
    </row>
    <row r="414" spans="1:6" s="9" customFormat="1" ht="22.5">
      <c r="A414" s="32"/>
      <c r="B414" s="32"/>
      <c r="E414" s="41"/>
      <c r="F414" s="122"/>
    </row>
    <row r="415" spans="1:6" s="9" customFormat="1" ht="22.5">
      <c r="A415" s="32"/>
      <c r="B415" s="32"/>
      <c r="E415" s="41"/>
      <c r="F415" s="122"/>
    </row>
    <row r="416" spans="1:6" s="9" customFormat="1" ht="22.5">
      <c r="A416" s="32"/>
      <c r="B416" s="32"/>
      <c r="E416" s="41"/>
      <c r="F416" s="122"/>
    </row>
    <row r="417" spans="1:6" s="9" customFormat="1" ht="22.5">
      <c r="A417" s="32"/>
      <c r="B417" s="32"/>
      <c r="E417" s="41"/>
      <c r="F417" s="122"/>
    </row>
    <row r="418" spans="1:6" s="9" customFormat="1" ht="22.5">
      <c r="A418" s="32"/>
      <c r="B418" s="32"/>
      <c r="E418" s="41"/>
      <c r="F418" s="122"/>
    </row>
    <row r="419" spans="1:6" s="9" customFormat="1" ht="22.5">
      <c r="A419" s="32"/>
      <c r="B419" s="32"/>
      <c r="E419" s="41"/>
      <c r="F419" s="122"/>
    </row>
    <row r="420" spans="1:6" s="9" customFormat="1" ht="22.5">
      <c r="A420" s="32"/>
      <c r="B420" s="32"/>
      <c r="E420" s="41"/>
      <c r="F420" s="122"/>
    </row>
    <row r="421" spans="1:6" s="9" customFormat="1" ht="22.5">
      <c r="A421" s="32"/>
      <c r="B421" s="32"/>
      <c r="E421" s="41"/>
      <c r="F421" s="122"/>
    </row>
    <row r="422" spans="1:6" s="9" customFormat="1" ht="22.5">
      <c r="A422" s="32"/>
      <c r="B422" s="32"/>
      <c r="E422" s="41"/>
      <c r="F422" s="122"/>
    </row>
    <row r="423" spans="1:6" s="9" customFormat="1" ht="22.5">
      <c r="A423" s="32"/>
      <c r="B423" s="32"/>
      <c r="E423" s="41"/>
      <c r="F423" s="122"/>
    </row>
    <row r="424" spans="1:6" s="9" customFormat="1" ht="22.5">
      <c r="A424" s="32"/>
      <c r="B424" s="32"/>
      <c r="E424" s="41"/>
      <c r="F424" s="122"/>
    </row>
    <row r="425" spans="1:6" s="9" customFormat="1" ht="22.5">
      <c r="A425" s="32"/>
      <c r="B425" s="32"/>
      <c r="E425" s="41"/>
      <c r="F425" s="122"/>
    </row>
    <row r="426" spans="1:6" s="9" customFormat="1" ht="22.5">
      <c r="A426" s="32"/>
      <c r="B426" s="32"/>
      <c r="E426" s="41"/>
      <c r="F426" s="122"/>
    </row>
    <row r="427" spans="1:6" s="9" customFormat="1" ht="22.5">
      <c r="A427" s="32"/>
      <c r="B427" s="32"/>
      <c r="E427" s="41"/>
      <c r="F427" s="122"/>
    </row>
    <row r="428" spans="1:6" s="9" customFormat="1" ht="22.5">
      <c r="A428" s="32"/>
      <c r="B428" s="32"/>
      <c r="E428" s="41"/>
      <c r="F428" s="122"/>
    </row>
    <row r="429" spans="1:6" s="9" customFormat="1" ht="22.5">
      <c r="A429" s="32"/>
      <c r="B429" s="32"/>
      <c r="E429" s="41"/>
      <c r="F429" s="122"/>
    </row>
    <row r="430" spans="1:6" s="9" customFormat="1" ht="22.5">
      <c r="A430" s="32"/>
      <c r="B430" s="32"/>
      <c r="E430" s="41"/>
      <c r="F430" s="122"/>
    </row>
    <row r="431" spans="1:6" s="9" customFormat="1" ht="22.5">
      <c r="A431" s="32"/>
      <c r="B431" s="32"/>
      <c r="E431" s="41"/>
      <c r="F431" s="122"/>
    </row>
    <row r="432" spans="1:6" s="9" customFormat="1" ht="22.5">
      <c r="A432" s="32"/>
      <c r="B432" s="32"/>
      <c r="E432" s="41"/>
      <c r="F432" s="122"/>
    </row>
    <row r="433" spans="1:6" s="9" customFormat="1" ht="22.5">
      <c r="A433" s="32"/>
      <c r="B433" s="32"/>
      <c r="E433" s="41"/>
      <c r="F433" s="122"/>
    </row>
    <row r="434" spans="1:6" s="9" customFormat="1" ht="22.5">
      <c r="A434" s="32"/>
      <c r="B434" s="32"/>
      <c r="E434" s="41"/>
      <c r="F434" s="122"/>
    </row>
    <row r="435" spans="1:6" s="9" customFormat="1" ht="22.5">
      <c r="A435" s="32"/>
      <c r="B435" s="32"/>
      <c r="E435" s="41"/>
      <c r="F435" s="122"/>
    </row>
    <row r="436" spans="1:6" s="9" customFormat="1" ht="22.5">
      <c r="A436" s="32"/>
      <c r="B436" s="32"/>
      <c r="E436" s="41"/>
      <c r="F436" s="122"/>
    </row>
    <row r="437" spans="1:6" s="9" customFormat="1" ht="22.5">
      <c r="A437" s="32"/>
      <c r="B437" s="32"/>
      <c r="E437" s="41"/>
      <c r="F437" s="122"/>
    </row>
    <row r="438" spans="1:6" s="9" customFormat="1" ht="22.5">
      <c r="A438" s="32"/>
      <c r="B438" s="32"/>
      <c r="E438" s="41"/>
      <c r="F438" s="122"/>
    </row>
    <row r="439" spans="1:6" s="9" customFormat="1" ht="22.5">
      <c r="A439" s="32"/>
      <c r="B439" s="32"/>
      <c r="E439" s="41"/>
      <c r="F439" s="122"/>
    </row>
    <row r="440" spans="1:6" s="9" customFormat="1" ht="22.5">
      <c r="A440" s="32"/>
      <c r="B440" s="32"/>
      <c r="E440" s="41"/>
      <c r="F440" s="122"/>
    </row>
    <row r="441" spans="1:6" s="9" customFormat="1" ht="22.5">
      <c r="A441" s="32"/>
      <c r="B441" s="32"/>
      <c r="E441" s="41"/>
      <c r="F441" s="122"/>
    </row>
    <row r="442" spans="1:6" s="9" customFormat="1" ht="22.5">
      <c r="A442" s="32"/>
      <c r="B442" s="32"/>
      <c r="E442" s="41"/>
      <c r="F442" s="122"/>
    </row>
    <row r="443" spans="1:6" s="9" customFormat="1" ht="22.5">
      <c r="A443" s="32"/>
      <c r="B443" s="32"/>
      <c r="E443" s="41"/>
      <c r="F443" s="122"/>
    </row>
    <row r="444" spans="1:6" s="9" customFormat="1" ht="22.5">
      <c r="A444" s="32"/>
      <c r="B444" s="32"/>
      <c r="E444" s="41"/>
      <c r="F444" s="122"/>
    </row>
    <row r="445" spans="1:6" s="9" customFormat="1" ht="22.5">
      <c r="A445" s="32"/>
      <c r="B445" s="32"/>
      <c r="E445" s="41"/>
      <c r="F445" s="122"/>
    </row>
    <row r="446" spans="1:6" s="9" customFormat="1" ht="22.5">
      <c r="A446" s="32"/>
      <c r="B446" s="32"/>
      <c r="E446" s="41"/>
      <c r="F446" s="122"/>
    </row>
    <row r="447" spans="1:6" s="9" customFormat="1" ht="22.5">
      <c r="A447" s="32"/>
      <c r="B447" s="32"/>
      <c r="E447" s="41"/>
      <c r="F447" s="122"/>
    </row>
    <row r="448" spans="1:6" s="9" customFormat="1" ht="22.5">
      <c r="A448" s="32"/>
      <c r="B448" s="32"/>
      <c r="E448" s="41"/>
      <c r="F448" s="122"/>
    </row>
    <row r="449" spans="1:6" s="9" customFormat="1" ht="22.5">
      <c r="A449" s="32"/>
      <c r="B449" s="32"/>
      <c r="E449" s="41"/>
      <c r="F449" s="122"/>
    </row>
    <row r="450" spans="1:6" s="9" customFormat="1" ht="22.5">
      <c r="A450" s="32"/>
      <c r="B450" s="32"/>
      <c r="E450" s="41"/>
      <c r="F450" s="122"/>
    </row>
    <row r="451" spans="1:6" s="9" customFormat="1" ht="22.5">
      <c r="A451" s="32"/>
      <c r="B451" s="32"/>
      <c r="E451" s="41"/>
      <c r="F451" s="122"/>
    </row>
    <row r="452" spans="1:6" s="9" customFormat="1" ht="22.5">
      <c r="A452" s="32"/>
      <c r="B452" s="32"/>
      <c r="E452" s="41"/>
      <c r="F452" s="122"/>
    </row>
    <row r="453" spans="1:6" s="9" customFormat="1" ht="22.5">
      <c r="A453" s="32"/>
      <c r="B453" s="32"/>
      <c r="E453" s="41"/>
      <c r="F453" s="122"/>
    </row>
    <row r="454" spans="1:6" s="9" customFormat="1" ht="22.5">
      <c r="A454" s="32"/>
      <c r="B454" s="32"/>
      <c r="E454" s="41"/>
      <c r="F454" s="122"/>
    </row>
    <row r="455" spans="1:6" s="9" customFormat="1" ht="22.5">
      <c r="A455" s="32"/>
      <c r="B455" s="32"/>
      <c r="E455" s="41"/>
      <c r="F455" s="122"/>
    </row>
    <row r="456" spans="1:6" s="9" customFormat="1" ht="22.5">
      <c r="A456" s="32"/>
      <c r="B456" s="32"/>
      <c r="E456" s="41"/>
      <c r="F456" s="122"/>
    </row>
    <row r="457" spans="1:6" s="9" customFormat="1" ht="22.5">
      <c r="A457" s="32"/>
      <c r="B457" s="32"/>
      <c r="E457" s="41"/>
      <c r="F457" s="122"/>
    </row>
    <row r="458" spans="1:6" s="9" customFormat="1" ht="22.5">
      <c r="A458" s="32"/>
      <c r="B458" s="32"/>
      <c r="E458" s="41"/>
      <c r="F458" s="122"/>
    </row>
    <row r="459" spans="1:6" s="9" customFormat="1" ht="22.5">
      <c r="A459" s="32"/>
      <c r="B459" s="32"/>
      <c r="E459" s="41"/>
      <c r="F459" s="122"/>
    </row>
    <row r="460" spans="1:6" s="9" customFormat="1" ht="22.5">
      <c r="A460" s="32"/>
      <c r="B460" s="32"/>
      <c r="E460" s="41"/>
      <c r="F460" s="122"/>
    </row>
    <row r="461" spans="1:6" s="9" customFormat="1" ht="22.5">
      <c r="A461" s="32"/>
      <c r="B461" s="32"/>
      <c r="E461" s="41"/>
      <c r="F461" s="122"/>
    </row>
    <row r="462" spans="1:6" s="9" customFormat="1" ht="22.5">
      <c r="A462" s="32"/>
      <c r="B462" s="32"/>
      <c r="E462" s="41"/>
      <c r="F462" s="122"/>
    </row>
    <row r="463" spans="1:6" s="9" customFormat="1" ht="22.5">
      <c r="A463" s="32"/>
      <c r="B463" s="32"/>
      <c r="E463" s="41"/>
      <c r="F463" s="122"/>
    </row>
    <row r="464" spans="1:6" s="9" customFormat="1" ht="22.5">
      <c r="A464" s="32"/>
      <c r="B464" s="32"/>
      <c r="E464" s="41"/>
      <c r="F464" s="122"/>
    </row>
    <row r="465" spans="1:6" s="9" customFormat="1" ht="22.5">
      <c r="A465" s="32"/>
      <c r="B465" s="32"/>
      <c r="E465" s="41"/>
      <c r="F465" s="122"/>
    </row>
    <row r="466" spans="1:6" s="9" customFormat="1" ht="22.5">
      <c r="A466" s="32"/>
      <c r="B466" s="32"/>
      <c r="E466" s="41"/>
      <c r="F466" s="122"/>
    </row>
    <row r="467" spans="1:6" s="9" customFormat="1" ht="22.5">
      <c r="A467" s="32"/>
      <c r="B467" s="32"/>
      <c r="E467" s="41"/>
      <c r="F467" s="122"/>
    </row>
    <row r="468" spans="1:6" s="9" customFormat="1" ht="22.5">
      <c r="A468" s="32"/>
      <c r="B468" s="32"/>
      <c r="E468" s="41"/>
      <c r="F468" s="122"/>
    </row>
    <row r="469" spans="1:6" s="9" customFormat="1" ht="22.5">
      <c r="A469" s="32"/>
      <c r="B469" s="32"/>
      <c r="E469" s="41"/>
      <c r="F469" s="122"/>
    </row>
    <row r="470" spans="1:6" s="9" customFormat="1" ht="22.5">
      <c r="A470" s="32"/>
      <c r="B470" s="32"/>
      <c r="E470" s="41"/>
      <c r="F470" s="122"/>
    </row>
    <row r="471" spans="1:6" s="9" customFormat="1" ht="22.5">
      <c r="A471" s="32"/>
      <c r="B471" s="32"/>
      <c r="E471" s="41"/>
      <c r="F471" s="122"/>
    </row>
    <row r="472" spans="1:6" s="9" customFormat="1" ht="22.5">
      <c r="A472" s="32"/>
      <c r="B472" s="32"/>
      <c r="E472" s="41"/>
      <c r="F472" s="122"/>
    </row>
    <row r="473" spans="1:6" s="9" customFormat="1" ht="22.5">
      <c r="A473" s="32"/>
      <c r="B473" s="32"/>
      <c r="E473" s="41"/>
      <c r="F473" s="122"/>
    </row>
    <row r="474" spans="1:6" s="9" customFormat="1" ht="22.5">
      <c r="A474" s="32"/>
      <c r="B474" s="32"/>
      <c r="E474" s="41"/>
      <c r="F474" s="122"/>
    </row>
    <row r="475" spans="1:6" s="9" customFormat="1" ht="22.5">
      <c r="A475" s="32"/>
      <c r="B475" s="32"/>
      <c r="E475" s="41"/>
      <c r="F475" s="122"/>
    </row>
    <row r="476" spans="1:6" s="9" customFormat="1" ht="22.5">
      <c r="A476" s="32"/>
      <c r="B476" s="32"/>
      <c r="E476" s="41"/>
      <c r="F476" s="122"/>
    </row>
    <row r="477" spans="1:6" s="9" customFormat="1" ht="22.5">
      <c r="A477" s="32"/>
      <c r="B477" s="32"/>
      <c r="E477" s="41"/>
      <c r="F477" s="122"/>
    </row>
    <row r="478" spans="1:6" s="9" customFormat="1" ht="22.5">
      <c r="A478" s="32"/>
      <c r="B478" s="32"/>
      <c r="E478" s="41"/>
      <c r="F478" s="122"/>
    </row>
    <row r="479" spans="1:6" s="9" customFormat="1" ht="22.5">
      <c r="A479" s="32"/>
      <c r="B479" s="32"/>
      <c r="E479" s="41"/>
      <c r="F479" s="122"/>
    </row>
    <row r="480" spans="1:6" s="9" customFormat="1" ht="22.5">
      <c r="A480" s="32"/>
      <c r="B480" s="32"/>
      <c r="E480" s="41"/>
      <c r="F480" s="122"/>
    </row>
    <row r="481" spans="1:6" s="9" customFormat="1" ht="22.5">
      <c r="A481" s="32"/>
      <c r="B481" s="32"/>
      <c r="E481" s="41"/>
      <c r="F481" s="122"/>
    </row>
    <row r="482" spans="1:6" s="9" customFormat="1" ht="22.5">
      <c r="A482" s="32"/>
      <c r="B482" s="32"/>
      <c r="E482" s="41"/>
      <c r="F482" s="122"/>
    </row>
  </sheetData>
  <mergeCells count="3">
    <mergeCell ref="B55:F55"/>
    <mergeCell ref="B52:C52"/>
    <mergeCell ref="B1:K1"/>
  </mergeCells>
  <printOptions/>
  <pageMargins left="0.91" right="0.76" top="1" bottom="1" header="0.5" footer="0.5"/>
  <pageSetup firstPageNumber="2" useFirstPageNumber="1" fitToHeight="1" fitToWidth="1" horizontalDpi="600" verticalDpi="600" orientation="portrait" paperSize="9" scale="5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2"/>
  <sheetViews>
    <sheetView showZeros="0" zoomScale="60" zoomScaleNormal="60" workbookViewId="0" topLeftCell="A1">
      <selection activeCell="D34" sqref="D34"/>
    </sheetView>
  </sheetViews>
  <sheetFormatPr defaultColWidth="8.88671875" defaultRowHeight="15"/>
  <cols>
    <col min="1" max="1" width="2.99609375" style="135" customWidth="1"/>
    <col min="2" max="2" width="34.99609375" style="135" customWidth="1"/>
    <col min="3" max="3" width="1.99609375" style="135" hidden="1" customWidth="1"/>
    <col min="4" max="4" width="12.21484375" style="161" customWidth="1"/>
    <col min="5" max="5" width="0.88671875" style="161" customWidth="1"/>
    <col min="6" max="6" width="11.4453125" style="161" customWidth="1"/>
    <col min="7" max="8" width="0.88671875" style="161" customWidth="1"/>
    <col min="9" max="9" width="14.3359375" style="161" bestFit="1" customWidth="1"/>
    <col min="10" max="10" width="0.88671875" style="161" customWidth="1"/>
    <col min="11" max="11" width="17.6640625" style="161" customWidth="1"/>
    <col min="12" max="12" width="12.99609375" style="161" customWidth="1"/>
    <col min="13" max="13" width="12.6640625" style="161" customWidth="1"/>
    <col min="14" max="14" width="13.5546875" style="161" customWidth="1"/>
    <col min="15" max="15" width="8.88671875" style="135" customWidth="1"/>
    <col min="16" max="16" width="9.3359375" style="135" bestFit="1" customWidth="1"/>
    <col min="17" max="16384" width="8.88671875" style="135" customWidth="1"/>
  </cols>
  <sheetData>
    <row r="1" spans="1:14" s="8" customFormat="1" ht="34.5" customHeight="1">
      <c r="A1" s="463" t="s">
        <v>150</v>
      </c>
      <c r="B1" s="463"/>
      <c r="C1" s="463"/>
      <c r="D1" s="463"/>
      <c r="E1" s="463"/>
      <c r="F1" s="463"/>
      <c r="G1" s="463"/>
      <c r="H1" s="189"/>
      <c r="I1" s="189"/>
      <c r="J1" s="189"/>
      <c r="K1" s="189"/>
      <c r="L1" s="189"/>
      <c r="M1" s="189"/>
      <c r="N1" s="189"/>
    </row>
    <row r="2" spans="1:14" s="8" customFormat="1" ht="44.25" customHeight="1">
      <c r="A2" s="8" t="s">
        <v>89</v>
      </c>
      <c r="D2" s="189"/>
      <c r="E2" s="189"/>
      <c r="F2" s="189"/>
      <c r="G2" s="189"/>
      <c r="H2" s="189"/>
      <c r="I2" s="189"/>
      <c r="J2" s="189"/>
      <c r="K2" s="189"/>
      <c r="L2" s="189"/>
      <c r="M2" s="189"/>
      <c r="N2" s="189"/>
    </row>
    <row r="3" spans="1:14" s="8" customFormat="1" ht="25.5" customHeight="1" thickBot="1">
      <c r="A3" s="53"/>
      <c r="B3" s="53"/>
      <c r="C3" s="53"/>
      <c r="D3" s="190"/>
      <c r="E3" s="190"/>
      <c r="F3" s="190"/>
      <c r="G3" s="190"/>
      <c r="H3" s="190"/>
      <c r="I3" s="190"/>
      <c r="J3" s="190"/>
      <c r="K3" s="190"/>
      <c r="L3" s="190"/>
      <c r="M3" s="190"/>
      <c r="N3" s="190"/>
    </row>
    <row r="4" spans="4:12" ht="33.75" customHeight="1" thickBot="1">
      <c r="D4" s="460" t="s">
        <v>124</v>
      </c>
      <c r="E4" s="461"/>
      <c r="F4" s="461"/>
      <c r="G4" s="461"/>
      <c r="H4" s="461"/>
      <c r="I4" s="461"/>
      <c r="J4" s="461"/>
      <c r="K4" s="461"/>
      <c r="L4" s="462"/>
    </row>
    <row r="5" spans="2:17" ht="21">
      <c r="B5" s="53"/>
      <c r="D5" s="135"/>
      <c r="E5" s="135"/>
      <c r="F5" s="135"/>
      <c r="G5" s="135"/>
      <c r="H5" s="135"/>
      <c r="I5" s="191" t="s">
        <v>145</v>
      </c>
      <c r="J5" s="135"/>
      <c r="K5" s="191" t="s">
        <v>148</v>
      </c>
      <c r="L5" s="135"/>
      <c r="M5" s="135"/>
      <c r="N5" s="135"/>
      <c r="O5" s="8"/>
      <c r="P5" s="8"/>
      <c r="Q5" s="8"/>
    </row>
    <row r="6" spans="1:17" ht="21">
      <c r="A6" s="53" t="s">
        <v>97</v>
      </c>
      <c r="B6" s="53"/>
      <c r="D6" s="191" t="s">
        <v>67</v>
      </c>
      <c r="E6" s="191"/>
      <c r="F6" s="191" t="s">
        <v>104</v>
      </c>
      <c r="G6" s="191"/>
      <c r="H6" s="191"/>
      <c r="I6" s="191" t="s">
        <v>146</v>
      </c>
      <c r="J6" s="191"/>
      <c r="K6" s="429" t="s">
        <v>149</v>
      </c>
      <c r="L6" s="191"/>
      <c r="M6" s="191" t="s">
        <v>121</v>
      </c>
      <c r="N6" s="191" t="s">
        <v>47</v>
      </c>
      <c r="O6" s="8"/>
      <c r="P6" s="8"/>
      <c r="Q6" s="8"/>
    </row>
    <row r="7" spans="1:17" ht="21" thickBot="1">
      <c r="A7" s="136" t="s">
        <v>250</v>
      </c>
      <c r="B7" s="136"/>
      <c r="C7" s="137"/>
      <c r="D7" s="192" t="s">
        <v>68</v>
      </c>
      <c r="E7" s="192"/>
      <c r="F7" s="192" t="s">
        <v>69</v>
      </c>
      <c r="G7" s="192"/>
      <c r="H7" s="192"/>
      <c r="I7" s="192" t="s">
        <v>70</v>
      </c>
      <c r="J7" s="192"/>
      <c r="K7" s="192" t="s">
        <v>147</v>
      </c>
      <c r="L7" s="192" t="s">
        <v>71</v>
      </c>
      <c r="M7" s="192" t="s">
        <v>122</v>
      </c>
      <c r="N7" s="192" t="s">
        <v>123</v>
      </c>
      <c r="O7" s="8"/>
      <c r="P7" s="8"/>
      <c r="Q7" s="8"/>
    </row>
    <row r="8" spans="4:17" ht="7.5" customHeight="1">
      <c r="D8" s="191"/>
      <c r="E8" s="191"/>
      <c r="F8" s="191"/>
      <c r="G8" s="191"/>
      <c r="H8" s="191"/>
      <c r="I8" s="191"/>
      <c r="J8" s="191"/>
      <c r="K8" s="191"/>
      <c r="L8" s="191"/>
      <c r="M8" s="191"/>
      <c r="N8" s="191"/>
      <c r="O8" s="8"/>
      <c r="P8" s="8"/>
      <c r="Q8" s="8"/>
    </row>
    <row r="9" spans="4:17" ht="19.5" customHeight="1">
      <c r="D9" s="191" t="s">
        <v>66</v>
      </c>
      <c r="E9" s="191"/>
      <c r="F9" s="191" t="s">
        <v>66</v>
      </c>
      <c r="G9" s="191"/>
      <c r="H9" s="191"/>
      <c r="I9" s="191" t="s">
        <v>66</v>
      </c>
      <c r="J9" s="191"/>
      <c r="K9" s="191" t="s">
        <v>66</v>
      </c>
      <c r="L9" s="191" t="s">
        <v>66</v>
      </c>
      <c r="M9" s="191" t="s">
        <v>66</v>
      </c>
      <c r="N9" s="191" t="s">
        <v>66</v>
      </c>
      <c r="O9" s="8"/>
      <c r="P9" s="8"/>
      <c r="Q9" s="8"/>
    </row>
    <row r="10" spans="1:17" ht="19.5" customHeight="1">
      <c r="A10" s="8"/>
      <c r="D10" s="191"/>
      <c r="E10" s="191"/>
      <c r="F10" s="191"/>
      <c r="G10" s="191"/>
      <c r="H10" s="191"/>
      <c r="I10" s="191"/>
      <c r="J10" s="191"/>
      <c r="K10" s="191"/>
      <c r="L10" s="191"/>
      <c r="M10" s="191"/>
      <c r="N10" s="191"/>
      <c r="O10" s="8"/>
      <c r="P10" s="8"/>
      <c r="Q10" s="8"/>
    </row>
    <row r="11" spans="1:14" s="138" customFormat="1" ht="24.75" customHeight="1">
      <c r="A11" s="8" t="s">
        <v>203</v>
      </c>
      <c r="D11" s="196">
        <v>248458</v>
      </c>
      <c r="E11" s="190"/>
      <c r="F11" s="196">
        <v>0</v>
      </c>
      <c r="G11" s="196">
        <f>G27</f>
        <v>0</v>
      </c>
      <c r="H11" s="196">
        <f>H27</f>
        <v>0</v>
      </c>
      <c r="I11" s="196">
        <v>-8442</v>
      </c>
      <c r="J11" s="196">
        <f>J27</f>
        <v>0</v>
      </c>
      <c r="K11" s="196">
        <v>-31388</v>
      </c>
      <c r="L11" s="190">
        <f>SUM(D11:K11)</f>
        <v>208628</v>
      </c>
      <c r="M11" s="196">
        <v>5524</v>
      </c>
      <c r="N11" s="190">
        <f>SUM(L11:M11)</f>
        <v>214152</v>
      </c>
    </row>
    <row r="12" spans="4:14" ht="16.5" customHeight="1">
      <c r="D12" s="189"/>
      <c r="E12" s="189"/>
      <c r="F12" s="189"/>
      <c r="G12" s="189"/>
      <c r="H12" s="189"/>
      <c r="I12" s="189"/>
      <c r="J12" s="189"/>
      <c r="K12" s="189"/>
      <c r="L12" s="189"/>
      <c r="M12" s="189"/>
      <c r="N12" s="189"/>
    </row>
    <row r="13" spans="1:14" ht="24" customHeight="1">
      <c r="A13" s="135" t="s">
        <v>49</v>
      </c>
      <c r="D13" s="431">
        <v>0</v>
      </c>
      <c r="E13" s="432"/>
      <c r="F13" s="433">
        <v>0</v>
      </c>
      <c r="G13" s="432"/>
      <c r="H13" s="432"/>
      <c r="I13" s="433">
        <v>127</v>
      </c>
      <c r="J13" s="433" t="s">
        <v>48</v>
      </c>
      <c r="K13" s="433">
        <v>0</v>
      </c>
      <c r="L13" s="433">
        <f>SUM(D13:K13)</f>
        <v>127</v>
      </c>
      <c r="M13" s="433">
        <v>85</v>
      </c>
      <c r="N13" s="434">
        <f>SUM(L13:M13)</f>
        <v>212</v>
      </c>
    </row>
    <row r="14" spans="1:14" ht="24" customHeight="1">
      <c r="A14" s="135" t="s">
        <v>268</v>
      </c>
      <c r="D14" s="440"/>
      <c r="E14" s="190"/>
      <c r="F14" s="193"/>
      <c r="G14" s="190"/>
      <c r="H14" s="190"/>
      <c r="I14" s="193"/>
      <c r="J14" s="193"/>
      <c r="K14" s="193"/>
      <c r="L14" s="193"/>
      <c r="M14" s="193"/>
      <c r="N14" s="441"/>
    </row>
    <row r="15" spans="1:14" ht="24" customHeight="1">
      <c r="A15" s="442" t="s">
        <v>269</v>
      </c>
      <c r="D15" s="436">
        <v>0</v>
      </c>
      <c r="E15" s="162"/>
      <c r="F15" s="435">
        <v>0</v>
      </c>
      <c r="G15" s="162"/>
      <c r="H15" s="162"/>
      <c r="I15" s="435">
        <v>0</v>
      </c>
      <c r="J15" s="435"/>
      <c r="K15" s="435">
        <v>-3727</v>
      </c>
      <c r="L15" s="435">
        <f>SUM(D15:K15)</f>
        <v>-3727</v>
      </c>
      <c r="M15" s="435">
        <v>0</v>
      </c>
      <c r="N15" s="437">
        <f>SUM(L15:M15)</f>
        <v>-3727</v>
      </c>
    </row>
    <row r="16" spans="1:14" ht="25.5" customHeight="1">
      <c r="A16" s="135" t="s">
        <v>153</v>
      </c>
      <c r="D16" s="135"/>
      <c r="E16" s="135"/>
      <c r="F16" s="135"/>
      <c r="G16" s="135"/>
      <c r="H16" s="135"/>
      <c r="I16" s="135"/>
      <c r="J16" s="135"/>
      <c r="K16" s="135"/>
      <c r="L16" s="135"/>
      <c r="M16" s="135"/>
      <c r="N16" s="135"/>
    </row>
    <row r="17" spans="1:14" ht="21">
      <c r="A17" s="135" t="s">
        <v>119</v>
      </c>
      <c r="D17" s="193">
        <f>SUM(D13:D13)</f>
        <v>0</v>
      </c>
      <c r="E17" s="189"/>
      <c r="F17" s="193">
        <f>SUM(F13:F13)</f>
        <v>0</v>
      </c>
      <c r="G17" s="189"/>
      <c r="H17" s="189"/>
      <c r="I17" s="193">
        <f>SUM(I13:I15)</f>
        <v>127</v>
      </c>
      <c r="J17" s="189"/>
      <c r="K17" s="193">
        <f>SUM(K13:K15)</f>
        <v>-3727</v>
      </c>
      <c r="L17" s="193">
        <f>SUM(L13:L15)</f>
        <v>-3600</v>
      </c>
      <c r="M17" s="193">
        <f>SUM(M13:M13)</f>
        <v>85</v>
      </c>
      <c r="N17" s="193">
        <f>SUM(N13:N15)</f>
        <v>-3515</v>
      </c>
    </row>
    <row r="18" spans="1:14" ht="24" customHeight="1">
      <c r="A18" s="135" t="s">
        <v>50</v>
      </c>
      <c r="D18" s="197">
        <v>0</v>
      </c>
      <c r="E18" s="189"/>
      <c r="F18" s="197">
        <v>0</v>
      </c>
      <c r="G18" s="189"/>
      <c r="H18" s="189"/>
      <c r="I18" s="197">
        <v>0</v>
      </c>
      <c r="J18" s="189"/>
      <c r="K18" s="189">
        <f>'Consol PL'!I20</f>
        <v>65588</v>
      </c>
      <c r="L18" s="189">
        <f>SUM(D18:K18)</f>
        <v>65588</v>
      </c>
      <c r="M18" s="189">
        <f>'Consol PL'!I21</f>
        <v>1257</v>
      </c>
      <c r="N18" s="189">
        <f>SUM(L18:M18)</f>
        <v>66845</v>
      </c>
    </row>
    <row r="19" spans="1:14" ht="23.25" customHeight="1" thickBot="1">
      <c r="A19" s="135" t="s">
        <v>252</v>
      </c>
      <c r="D19" s="194">
        <f>D11+D17+D18</f>
        <v>248458</v>
      </c>
      <c r="E19" s="194" t="e">
        <v>#REF!</v>
      </c>
      <c r="F19" s="194">
        <f>F11+F17+F18</f>
        <v>0</v>
      </c>
      <c r="G19" s="194" t="e">
        <v>#REF!</v>
      </c>
      <c r="H19" s="194" t="e">
        <v>#REF!</v>
      </c>
      <c r="I19" s="194">
        <f>I11+I17+I18</f>
        <v>-8315</v>
      </c>
      <c r="J19" s="194" t="e">
        <v>#REF!</v>
      </c>
      <c r="K19" s="194">
        <f>K11+K17+K18</f>
        <v>30473</v>
      </c>
      <c r="L19" s="194">
        <f>L11+L17+L18</f>
        <v>270616</v>
      </c>
      <c r="M19" s="194">
        <f>M11+M17+M18</f>
        <v>6866</v>
      </c>
      <c r="N19" s="194">
        <f>N11+N17+N18</f>
        <v>277482</v>
      </c>
    </row>
    <row r="20" spans="4:14" ht="28.5" customHeight="1">
      <c r="D20" s="195"/>
      <c r="E20" s="195"/>
      <c r="F20" s="195"/>
      <c r="G20" s="195"/>
      <c r="H20" s="195"/>
      <c r="I20" s="195"/>
      <c r="J20" s="195"/>
      <c r="K20" s="195"/>
      <c r="L20" s="195"/>
      <c r="M20" s="195"/>
      <c r="N20" s="195"/>
    </row>
    <row r="21" spans="1:14" s="138" customFormat="1" ht="24.75" customHeight="1">
      <c r="A21" s="8" t="s">
        <v>166</v>
      </c>
      <c r="D21" s="428">
        <v>174083</v>
      </c>
      <c r="E21" s="162"/>
      <c r="F21" s="428">
        <v>70243</v>
      </c>
      <c r="G21" s="162"/>
      <c r="H21" s="162"/>
      <c r="I21" s="428">
        <v>-8521</v>
      </c>
      <c r="J21" s="162"/>
      <c r="K21" s="428">
        <v>-726366</v>
      </c>
      <c r="L21" s="428">
        <v>-490561</v>
      </c>
      <c r="M21" s="428">
        <v>6074</v>
      </c>
      <c r="N21" s="428">
        <v>-484487</v>
      </c>
    </row>
    <row r="22" spans="1:14" s="138" customFormat="1" ht="24.75" customHeight="1">
      <c r="A22" s="8"/>
      <c r="D22" s="428"/>
      <c r="E22" s="162"/>
      <c r="F22" s="428"/>
      <c r="G22" s="162"/>
      <c r="H22" s="162"/>
      <c r="I22" s="428"/>
      <c r="J22" s="162"/>
      <c r="K22" s="428"/>
      <c r="L22" s="428"/>
      <c r="M22" s="428"/>
      <c r="N22" s="428"/>
    </row>
    <row r="23" spans="1:14" s="138" customFormat="1" ht="24.75" customHeight="1">
      <c r="A23" s="135" t="s">
        <v>49</v>
      </c>
      <c r="B23" s="135"/>
      <c r="C23" s="135"/>
      <c r="D23" s="413">
        <v>0</v>
      </c>
      <c r="E23" s="414"/>
      <c r="F23" s="415">
        <v>0</v>
      </c>
      <c r="G23" s="414"/>
      <c r="H23" s="414"/>
      <c r="I23" s="415">
        <v>20</v>
      </c>
      <c r="J23" s="415" t="s">
        <v>48</v>
      </c>
      <c r="K23" s="415">
        <v>0</v>
      </c>
      <c r="L23" s="415">
        <f>SUM(D23:K23)</f>
        <v>20</v>
      </c>
      <c r="M23" s="415">
        <v>13</v>
      </c>
      <c r="N23" s="416">
        <f>SUM(L23:M23)</f>
        <v>33</v>
      </c>
    </row>
    <row r="24" spans="1:14" ht="21">
      <c r="A24" s="135" t="s">
        <v>153</v>
      </c>
      <c r="D24" s="193"/>
      <c r="E24" s="189"/>
      <c r="F24" s="193"/>
      <c r="G24" s="189"/>
      <c r="H24" s="189"/>
      <c r="I24" s="193"/>
      <c r="J24" s="189"/>
      <c r="K24" s="193"/>
      <c r="L24" s="193"/>
      <c r="M24" s="193"/>
      <c r="N24" s="193"/>
    </row>
    <row r="25" spans="1:14" ht="24" customHeight="1">
      <c r="A25" s="135" t="s">
        <v>119</v>
      </c>
      <c r="D25" s="193">
        <f>SUM(D23:D23)</f>
        <v>0</v>
      </c>
      <c r="E25" s="189"/>
      <c r="F25" s="197">
        <f aca="true" t="shared" si="0" ref="F25:N25">SUM(F23:F23)</f>
        <v>0</v>
      </c>
      <c r="G25" s="197">
        <f t="shared" si="0"/>
        <v>0</v>
      </c>
      <c r="H25" s="197">
        <f t="shared" si="0"/>
        <v>0</v>
      </c>
      <c r="I25" s="197">
        <f t="shared" si="0"/>
        <v>20</v>
      </c>
      <c r="J25" s="197">
        <f t="shared" si="0"/>
        <v>0</v>
      </c>
      <c r="K25" s="197">
        <f t="shared" si="0"/>
        <v>0</v>
      </c>
      <c r="L25" s="197">
        <f t="shared" si="0"/>
        <v>20</v>
      </c>
      <c r="M25" s="197">
        <f t="shared" si="0"/>
        <v>13</v>
      </c>
      <c r="N25" s="197">
        <f t="shared" si="0"/>
        <v>33</v>
      </c>
    </row>
    <row r="26" spans="1:14" ht="21">
      <c r="A26" s="135" t="s">
        <v>50</v>
      </c>
      <c r="D26" s="162">
        <v>0</v>
      </c>
      <c r="E26" s="189"/>
      <c r="F26" s="197">
        <v>0</v>
      </c>
      <c r="G26" s="189"/>
      <c r="H26" s="189"/>
      <c r="I26" s="197">
        <v>0</v>
      </c>
      <c r="J26" s="189"/>
      <c r="K26" s="189">
        <v>1185</v>
      </c>
      <c r="L26" s="189">
        <f>SUM(D26:K26)</f>
        <v>1185</v>
      </c>
      <c r="M26" s="189">
        <v>334</v>
      </c>
      <c r="N26" s="189">
        <f>SUM(L26:M26)</f>
        <v>1519</v>
      </c>
    </row>
    <row r="27" spans="1:14" ht="27.75" customHeight="1" thickBot="1">
      <c r="A27" s="135" t="s">
        <v>251</v>
      </c>
      <c r="D27" s="194">
        <f aca="true" t="shared" si="1" ref="D27:N27">D21+D25+D26</f>
        <v>174083</v>
      </c>
      <c r="E27" s="194">
        <f t="shared" si="1"/>
        <v>0</v>
      </c>
      <c r="F27" s="194">
        <f t="shared" si="1"/>
        <v>70243</v>
      </c>
      <c r="G27" s="194">
        <f t="shared" si="1"/>
        <v>0</v>
      </c>
      <c r="H27" s="194">
        <f t="shared" si="1"/>
        <v>0</v>
      </c>
      <c r="I27" s="194">
        <f t="shared" si="1"/>
        <v>-8501</v>
      </c>
      <c r="J27" s="194">
        <f t="shared" si="1"/>
        <v>0</v>
      </c>
      <c r="K27" s="194">
        <f t="shared" si="1"/>
        <v>-725181</v>
      </c>
      <c r="L27" s="194">
        <f t="shared" si="1"/>
        <v>-489356</v>
      </c>
      <c r="M27" s="194">
        <f t="shared" si="1"/>
        <v>6421</v>
      </c>
      <c r="N27" s="194">
        <f t="shared" si="1"/>
        <v>-482935</v>
      </c>
    </row>
    <row r="29" spans="1:15" ht="21">
      <c r="A29" s="139" t="s">
        <v>118</v>
      </c>
      <c r="O29" s="161"/>
    </row>
    <row r="30" spans="1:15" ht="21">
      <c r="A30" s="135" t="s">
        <v>106</v>
      </c>
      <c r="B30" s="135" t="s">
        <v>105</v>
      </c>
      <c r="O30" s="161"/>
    </row>
    <row r="31" ht="21">
      <c r="O31" s="161"/>
    </row>
    <row r="32" spans="1:15" ht="39" customHeight="1">
      <c r="A32" s="451" t="s">
        <v>205</v>
      </c>
      <c r="B32" s="451"/>
      <c r="C32" s="464"/>
      <c r="D32" s="464"/>
      <c r="E32" s="464"/>
      <c r="F32" s="464"/>
      <c r="G32" s="464"/>
      <c r="H32" s="464"/>
      <c r="I32" s="464"/>
      <c r="J32" s="464"/>
      <c r="K32" s="464"/>
      <c r="L32" s="464"/>
      <c r="M32" s="464"/>
      <c r="N32" s="457"/>
      <c r="O32" s="457"/>
    </row>
  </sheetData>
  <mergeCells count="3">
    <mergeCell ref="D4:L4"/>
    <mergeCell ref="A1:G1"/>
    <mergeCell ref="A32:O32"/>
  </mergeCells>
  <printOptions/>
  <pageMargins left="0.91" right="0.76" top="1" bottom="1" header="0.5" footer="0.5"/>
  <pageSetup firstPageNumber="3" useFirstPageNumber="1" fitToHeight="1" fitToWidth="1" horizontalDpi="600" verticalDpi="600" orientation="portrait" paperSize="9" scale="4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421"/>
  <sheetViews>
    <sheetView zoomScale="60" zoomScaleNormal="60" workbookViewId="0" topLeftCell="A1">
      <pane xSplit="3" ySplit="9" topLeftCell="D17" activePane="bottomRight" state="frozen"/>
      <selection pane="topLeft" activeCell="B22" sqref="B22"/>
      <selection pane="topRight" activeCell="B22" sqref="B22"/>
      <selection pane="bottomLeft" activeCell="B22" sqref="B22"/>
      <selection pane="bottomRight" activeCell="B30" sqref="B30"/>
    </sheetView>
  </sheetViews>
  <sheetFormatPr defaultColWidth="8.77734375" defaultRowHeight="15"/>
  <cols>
    <col min="1" max="1" width="1.77734375" style="57" customWidth="1"/>
    <col min="2" max="2" width="73.77734375" style="57" customWidth="1"/>
    <col min="3" max="3" width="2.77734375" style="57" customWidth="1"/>
    <col min="4" max="4" width="17.88671875" style="115" customWidth="1"/>
    <col min="5" max="5" width="1.66796875" style="70" customWidth="1"/>
    <col min="6" max="6" width="18.21484375" style="200" customWidth="1"/>
    <col min="7" max="7" width="1.1171875" style="70" customWidth="1"/>
    <col min="8" max="8" width="5.6640625" style="57" customWidth="1"/>
    <col min="9" max="9" width="12.10546875" style="57" customWidth="1"/>
    <col min="10" max="16384" width="5.6640625" style="57" customWidth="1"/>
  </cols>
  <sheetData>
    <row r="1" spans="1:7" ht="34.5" customHeight="1">
      <c r="A1" s="56"/>
      <c r="B1" s="469" t="s">
        <v>150</v>
      </c>
      <c r="C1" s="469"/>
      <c r="D1" s="469"/>
      <c r="E1" s="469"/>
      <c r="F1" s="469"/>
      <c r="G1" s="56"/>
    </row>
    <row r="2" spans="1:7" ht="45.75" customHeight="1">
      <c r="A2" s="56"/>
      <c r="B2" s="470" t="s">
        <v>99</v>
      </c>
      <c r="C2" s="470"/>
      <c r="D2" s="470"/>
      <c r="E2" s="470"/>
      <c r="F2" s="470"/>
      <c r="G2" s="56"/>
    </row>
    <row r="3" spans="1:7" ht="52.5" customHeight="1">
      <c r="A3" s="471"/>
      <c r="B3" s="471"/>
      <c r="C3" s="471"/>
      <c r="D3" s="471"/>
      <c r="E3" s="471"/>
      <c r="F3" s="471"/>
      <c r="G3" s="471"/>
    </row>
    <row r="4" spans="2:8" ht="24">
      <c r="B4" s="58"/>
      <c r="C4" s="58"/>
      <c r="D4" s="467"/>
      <c r="E4" s="467"/>
      <c r="F4" s="467"/>
      <c r="G4" s="59"/>
      <c r="H4" s="59"/>
    </row>
    <row r="5" spans="1:8" ht="23.25" thickBot="1">
      <c r="A5" s="60"/>
      <c r="B5" s="61" t="s">
        <v>248</v>
      </c>
      <c r="C5" s="62"/>
      <c r="D5" s="468"/>
      <c r="E5" s="468"/>
      <c r="F5" s="468"/>
      <c r="G5" s="63"/>
      <c r="H5" s="64"/>
    </row>
    <row r="6" spans="1:8" ht="22.5">
      <c r="A6" s="60"/>
      <c r="B6" s="220"/>
      <c r="C6" s="84"/>
      <c r="D6" s="221"/>
      <c r="E6" s="221"/>
      <c r="F6" s="124" t="s">
        <v>102</v>
      </c>
      <c r="G6" s="222"/>
      <c r="H6" s="64"/>
    </row>
    <row r="7" spans="1:7" ht="36" customHeight="1">
      <c r="A7" s="60"/>
      <c r="B7" s="58"/>
      <c r="C7" s="58"/>
      <c r="D7" s="124" t="s">
        <v>206</v>
      </c>
      <c r="E7" s="103"/>
      <c r="F7" s="124" t="s">
        <v>134</v>
      </c>
      <c r="G7" s="65"/>
    </row>
    <row r="8" spans="1:7" ht="9.75" customHeight="1">
      <c r="A8" s="60"/>
      <c r="B8" s="58"/>
      <c r="C8" s="58"/>
      <c r="D8" s="125"/>
      <c r="E8" s="104"/>
      <c r="F8" s="198"/>
      <c r="G8" s="65"/>
    </row>
    <row r="9" spans="1:7" ht="21" customHeight="1">
      <c r="A9" s="60"/>
      <c r="B9" s="58"/>
      <c r="C9" s="58"/>
      <c r="D9" s="126" t="s">
        <v>66</v>
      </c>
      <c r="E9" s="105"/>
      <c r="F9" s="126" t="s">
        <v>66</v>
      </c>
      <c r="G9" s="66"/>
    </row>
    <row r="10" spans="1:7" ht="22.5">
      <c r="A10" s="60"/>
      <c r="B10" s="58"/>
      <c r="C10" s="58"/>
      <c r="D10" s="127"/>
      <c r="E10" s="58"/>
      <c r="F10" s="198"/>
      <c r="G10" s="67"/>
    </row>
    <row r="11" spans="2:6" ht="22.5">
      <c r="B11" s="68" t="s">
        <v>94</v>
      </c>
      <c r="C11" s="69"/>
      <c r="D11" s="128"/>
      <c r="E11" s="94"/>
      <c r="F11" s="46"/>
    </row>
    <row r="12" spans="2:14" ht="26.25" customHeight="1">
      <c r="B12" s="71" t="s">
        <v>54</v>
      </c>
      <c r="C12" s="69"/>
      <c r="D12" s="212">
        <v>110456</v>
      </c>
      <c r="E12" s="94"/>
      <c r="F12" s="420">
        <v>52136</v>
      </c>
      <c r="G12" s="72"/>
      <c r="H12" s="73"/>
      <c r="I12" s="73"/>
      <c r="J12" s="73"/>
      <c r="K12" s="73"/>
      <c r="L12" s="73"/>
      <c r="M12" s="73"/>
      <c r="N12" s="73"/>
    </row>
    <row r="13" spans="2:14" s="74" customFormat="1" ht="27.75" customHeight="1">
      <c r="B13" s="75" t="s">
        <v>55</v>
      </c>
      <c r="C13" s="76"/>
      <c r="D13" s="213">
        <v>-163450</v>
      </c>
      <c r="E13" s="106"/>
      <c r="F13" s="421">
        <v>-42923</v>
      </c>
      <c r="G13" s="77"/>
      <c r="H13" s="78"/>
      <c r="I13" s="78"/>
      <c r="J13" s="78"/>
      <c r="K13" s="78"/>
      <c r="L13" s="78"/>
      <c r="M13" s="78"/>
      <c r="N13" s="78"/>
    </row>
    <row r="14" spans="2:14" ht="27.75" customHeight="1">
      <c r="B14" s="71" t="s">
        <v>270</v>
      </c>
      <c r="C14" s="69"/>
      <c r="D14" s="129">
        <f>SUM(D12:D13)</f>
        <v>-52994</v>
      </c>
      <c r="E14" s="84"/>
      <c r="F14" s="187">
        <f>SUM(F12:F13)</f>
        <v>9213</v>
      </c>
      <c r="G14" s="79"/>
      <c r="H14" s="73"/>
      <c r="I14" s="73"/>
      <c r="J14" s="73"/>
      <c r="K14" s="73"/>
      <c r="L14" s="73"/>
      <c r="M14" s="73"/>
      <c r="N14" s="73"/>
    </row>
    <row r="15" spans="2:14" ht="27" customHeight="1">
      <c r="B15" s="71" t="s">
        <v>136</v>
      </c>
      <c r="C15" s="69"/>
      <c r="D15" s="213">
        <f>-1630</f>
        <v>-1630</v>
      </c>
      <c r="E15" s="94"/>
      <c r="F15" s="421">
        <v>-252</v>
      </c>
      <c r="G15" s="80"/>
      <c r="H15" s="73"/>
      <c r="I15" s="73"/>
      <c r="J15" s="73"/>
      <c r="K15" s="73"/>
      <c r="L15" s="73"/>
      <c r="M15" s="73"/>
      <c r="N15" s="73"/>
    </row>
    <row r="16" spans="2:7" s="74" customFormat="1" ht="39" customHeight="1">
      <c r="B16" s="81" t="s">
        <v>271</v>
      </c>
      <c r="C16" s="82"/>
      <c r="D16" s="130">
        <f>SUM(D14:D15)</f>
        <v>-54624</v>
      </c>
      <c r="E16" s="107"/>
      <c r="F16" s="199">
        <f>SUM(F14:F15)</f>
        <v>8961</v>
      </c>
      <c r="G16" s="83"/>
    </row>
    <row r="17" spans="2:7" ht="23.25" customHeight="1">
      <c r="B17" s="430" t="s">
        <v>237</v>
      </c>
      <c r="C17" s="84"/>
      <c r="D17" s="45"/>
      <c r="E17" s="94"/>
      <c r="F17" s="46"/>
      <c r="G17" s="73"/>
    </row>
    <row r="18" spans="2:7" s="74" customFormat="1" ht="27.75" customHeight="1">
      <c r="B18" s="85" t="s">
        <v>151</v>
      </c>
      <c r="C18" s="86"/>
      <c r="D18" s="212">
        <f>-3051</f>
        <v>-3051</v>
      </c>
      <c r="E18" s="86"/>
      <c r="F18" s="420">
        <v>-1013</v>
      </c>
      <c r="G18" s="78"/>
    </row>
    <row r="19" spans="2:11" s="74" customFormat="1" ht="27.75" customHeight="1">
      <c r="B19" s="81" t="s">
        <v>63</v>
      </c>
      <c r="C19" s="76"/>
      <c r="D19" s="212">
        <v>979</v>
      </c>
      <c r="E19" s="86"/>
      <c r="F19" s="420">
        <v>171</v>
      </c>
      <c r="G19" s="78"/>
      <c r="H19" s="78"/>
      <c r="I19" s="78"/>
      <c r="J19" s="78"/>
      <c r="K19" s="78"/>
    </row>
    <row r="20" spans="2:11" s="74" customFormat="1" ht="27.75" customHeight="1">
      <c r="B20" s="81" t="s">
        <v>229</v>
      </c>
      <c r="C20" s="76"/>
      <c r="D20" s="131">
        <f>SUM(D18:D19)</f>
        <v>-2072</v>
      </c>
      <c r="E20" s="131">
        <f>SUM(E18:E19)</f>
        <v>0</v>
      </c>
      <c r="F20" s="422">
        <f>SUM(F18:F19)</f>
        <v>-842</v>
      </c>
      <c r="G20" s="78"/>
      <c r="H20" s="78"/>
      <c r="I20" s="78"/>
      <c r="J20" s="78"/>
      <c r="K20" s="78"/>
    </row>
    <row r="21" spans="2:11" s="74" customFormat="1" ht="27.75" customHeight="1">
      <c r="B21" s="403" t="s">
        <v>200</v>
      </c>
      <c r="C21" s="76"/>
      <c r="D21" s="212"/>
      <c r="E21" s="86"/>
      <c r="F21" s="187"/>
      <c r="G21" s="78"/>
      <c r="H21" s="78"/>
      <c r="I21" s="78"/>
      <c r="J21" s="78"/>
      <c r="K21" s="78"/>
    </row>
    <row r="22" spans="2:6" ht="29.25" customHeight="1">
      <c r="B22" s="58" t="s">
        <v>235</v>
      </c>
      <c r="C22" s="84"/>
      <c r="D22" s="129">
        <f>-188</f>
        <v>-188</v>
      </c>
      <c r="E22" s="94"/>
      <c r="F22" s="163">
        <v>2208</v>
      </c>
    </row>
    <row r="23" spans="2:6" ht="33" customHeight="1">
      <c r="B23" s="58" t="s">
        <v>56</v>
      </c>
      <c r="C23" s="84"/>
      <c r="D23" s="129">
        <v>-12</v>
      </c>
      <c r="E23" s="94"/>
      <c r="F23" s="163">
        <v>-95</v>
      </c>
    </row>
    <row r="24" spans="2:6" ht="33" customHeight="1">
      <c r="B24" s="58" t="s">
        <v>272</v>
      </c>
      <c r="C24" s="84"/>
      <c r="D24" s="129">
        <f>-3727</f>
        <v>-3727</v>
      </c>
      <c r="E24" s="94"/>
      <c r="F24" s="163">
        <v>0</v>
      </c>
    </row>
    <row r="25" spans="2:7" s="74" customFormat="1" ht="29.25" customHeight="1">
      <c r="B25" s="81" t="s">
        <v>273</v>
      </c>
      <c r="C25" s="86"/>
      <c r="D25" s="131">
        <f>SUM(D22:D24)</f>
        <v>-3927</v>
      </c>
      <c r="E25" s="107"/>
      <c r="F25" s="199">
        <f>SUM(F22:F23)</f>
        <v>2113</v>
      </c>
      <c r="G25" s="87"/>
    </row>
    <row r="26" spans="2:6" ht="37.5" customHeight="1">
      <c r="B26" s="58" t="s">
        <v>135</v>
      </c>
      <c r="C26" s="84"/>
      <c r="D26" s="129">
        <f>-105</f>
        <v>-105</v>
      </c>
      <c r="E26" s="108"/>
      <c r="F26" s="163">
        <v>3</v>
      </c>
    </row>
    <row r="27" spans="2:6" ht="27" customHeight="1">
      <c r="B27" s="88" t="s">
        <v>236</v>
      </c>
      <c r="C27" s="84"/>
      <c r="D27" s="129">
        <f>D16+D20+D25+D26</f>
        <v>-60728</v>
      </c>
      <c r="E27" s="94"/>
      <c r="F27" s="163">
        <f>F16+F20+F25+F26</f>
        <v>10235</v>
      </c>
    </row>
    <row r="28" spans="2:7" ht="27.75" customHeight="1">
      <c r="B28" s="89" t="s">
        <v>167</v>
      </c>
      <c r="C28" s="84"/>
      <c r="D28" s="109">
        <v>106713</v>
      </c>
      <c r="E28" s="110"/>
      <c r="F28" s="46">
        <v>-19861</v>
      </c>
      <c r="G28" s="90"/>
    </row>
    <row r="29" spans="2:7" s="74" customFormat="1" ht="31.5" customHeight="1" thickBot="1">
      <c r="B29" s="91" t="s">
        <v>57</v>
      </c>
      <c r="C29" s="92"/>
      <c r="D29" s="111">
        <f>SUM(D27:D28)</f>
        <v>45985</v>
      </c>
      <c r="E29" s="112"/>
      <c r="F29" s="201">
        <f>SUM(F27:F28)</f>
        <v>-9626</v>
      </c>
      <c r="G29" s="93"/>
    </row>
    <row r="30" spans="2:7" s="74" customFormat="1" ht="31.5" customHeight="1">
      <c r="B30" s="91"/>
      <c r="C30" s="92"/>
      <c r="D30" s="113"/>
      <c r="E30" s="114"/>
      <c r="F30" s="202"/>
      <c r="G30" s="77"/>
    </row>
    <row r="31" spans="2:7" s="74" customFormat="1" ht="31.5" customHeight="1">
      <c r="B31" s="91" t="s">
        <v>201</v>
      </c>
      <c r="C31" s="92"/>
      <c r="D31" s="113"/>
      <c r="E31" s="114"/>
      <c r="F31" s="202"/>
      <c r="G31" s="77"/>
    </row>
    <row r="32" spans="2:7" s="74" customFormat="1" ht="31.5" customHeight="1">
      <c r="B32" s="96" t="s">
        <v>100</v>
      </c>
      <c r="C32" s="92"/>
      <c r="D32" s="113">
        <v>45985</v>
      </c>
      <c r="E32" s="114"/>
      <c r="F32" s="202">
        <v>27511</v>
      </c>
      <c r="G32" s="77"/>
    </row>
    <row r="33" spans="2:7" s="74" customFormat="1" ht="31.5" customHeight="1">
      <c r="B33" s="96" t="s">
        <v>238</v>
      </c>
      <c r="C33" s="92"/>
      <c r="D33" s="113">
        <v>0</v>
      </c>
      <c r="E33" s="114"/>
      <c r="F33" s="202">
        <v>-37137</v>
      </c>
      <c r="G33" s="77"/>
    </row>
    <row r="34" spans="2:7" s="74" customFormat="1" ht="31.5" customHeight="1" thickBot="1">
      <c r="B34" s="91" t="s">
        <v>57</v>
      </c>
      <c r="C34" s="92"/>
      <c r="D34" s="111">
        <f>SUM(D32:D32)</f>
        <v>45985</v>
      </c>
      <c r="E34" s="112"/>
      <c r="F34" s="201">
        <f>SUM(F32:F33)</f>
        <v>-9626</v>
      </c>
      <c r="G34" s="93"/>
    </row>
    <row r="35" spans="2:6" ht="51.75" customHeight="1">
      <c r="B35" s="58"/>
      <c r="C35" s="84"/>
      <c r="D35" s="45"/>
      <c r="E35" s="94"/>
      <c r="F35" s="46"/>
    </row>
    <row r="36" spans="2:17" ht="42.75" customHeight="1">
      <c r="B36" s="465" t="s">
        <v>207</v>
      </c>
      <c r="C36" s="466"/>
      <c r="D36" s="466"/>
      <c r="E36" s="466"/>
      <c r="F36" s="466"/>
      <c r="G36" s="466"/>
      <c r="H36" s="95"/>
      <c r="I36" s="95"/>
      <c r="J36" s="95"/>
      <c r="K36" s="95"/>
      <c r="L36" s="95"/>
      <c r="M36" s="95"/>
      <c r="N36" s="95"/>
      <c r="O36" s="95"/>
      <c r="P36" s="95"/>
      <c r="Q36" s="95"/>
    </row>
    <row r="37" spans="2:6" ht="23.25" customHeight="1">
      <c r="B37" s="4" t="s">
        <v>227</v>
      </c>
      <c r="C37" s="84"/>
      <c r="D37" s="132"/>
      <c r="E37" s="94"/>
      <c r="F37" s="203"/>
    </row>
    <row r="38" spans="2:6" ht="23.25" customHeight="1">
      <c r="B38" s="224"/>
      <c r="C38" s="225"/>
      <c r="D38" s="226"/>
      <c r="E38" s="227"/>
      <c r="F38" s="228"/>
    </row>
    <row r="39" spans="2:6" ht="18" customHeight="1">
      <c r="B39" s="224"/>
      <c r="C39" s="225"/>
      <c r="D39" s="226"/>
      <c r="E39" s="227"/>
      <c r="F39" s="228"/>
    </row>
    <row r="40" spans="2:6" ht="22.5">
      <c r="B40" s="58"/>
      <c r="C40" s="84"/>
      <c r="D40" s="132"/>
      <c r="E40" s="94"/>
      <c r="F40" s="203"/>
    </row>
    <row r="41" spans="2:6" ht="22.5">
      <c r="B41" s="58"/>
      <c r="C41" s="84"/>
      <c r="D41" s="132"/>
      <c r="E41" s="94"/>
      <c r="F41" s="203"/>
    </row>
    <row r="42" spans="2:6" ht="22.5">
      <c r="B42" s="58"/>
      <c r="C42" s="84"/>
      <c r="D42" s="132"/>
      <c r="E42" s="94"/>
      <c r="F42" s="203"/>
    </row>
    <row r="43" spans="2:6" ht="22.5">
      <c r="B43" s="58"/>
      <c r="C43" s="84"/>
      <c r="D43" s="132"/>
      <c r="E43" s="94"/>
      <c r="F43" s="203"/>
    </row>
    <row r="44" spans="2:6" ht="22.5">
      <c r="B44" s="58"/>
      <c r="C44" s="84"/>
      <c r="D44" s="132"/>
      <c r="E44" s="94"/>
      <c r="F44" s="203"/>
    </row>
    <row r="45" spans="2:6" ht="22.5">
      <c r="B45" s="58"/>
      <c r="C45" s="84"/>
      <c r="D45" s="132"/>
      <c r="E45" s="94"/>
      <c r="F45" s="203"/>
    </row>
    <row r="46" spans="2:6" ht="22.5">
      <c r="B46" s="58"/>
      <c r="C46" s="84"/>
      <c r="D46" s="132"/>
      <c r="E46" s="94"/>
      <c r="F46" s="203"/>
    </row>
    <row r="47" spans="2:6" ht="22.5">
      <c r="B47" s="58"/>
      <c r="C47" s="84"/>
      <c r="D47" s="132"/>
      <c r="E47" s="94"/>
      <c r="F47" s="203"/>
    </row>
    <row r="48" spans="2:6" ht="22.5">
      <c r="B48" s="58"/>
      <c r="C48" s="84"/>
      <c r="D48" s="132"/>
      <c r="E48" s="94"/>
      <c r="F48" s="203"/>
    </row>
    <row r="49" spans="2:6" ht="22.5">
      <c r="B49" s="58"/>
      <c r="C49" s="84"/>
      <c r="D49" s="132"/>
      <c r="E49" s="94"/>
      <c r="F49" s="203"/>
    </row>
    <row r="50" spans="2:6" ht="22.5">
      <c r="B50" s="58"/>
      <c r="C50" s="84"/>
      <c r="D50" s="132"/>
      <c r="E50" s="94"/>
      <c r="F50" s="203"/>
    </row>
    <row r="51" spans="2:6" ht="22.5">
      <c r="B51" s="58"/>
      <c r="C51" s="84"/>
      <c r="D51" s="132"/>
      <c r="E51" s="94"/>
      <c r="F51" s="203"/>
    </row>
    <row r="52" spans="2:6" ht="22.5">
      <c r="B52" s="58"/>
      <c r="C52" s="84"/>
      <c r="D52" s="132"/>
      <c r="E52" s="94"/>
      <c r="F52" s="203"/>
    </row>
    <row r="53" spans="2:6" ht="22.5">
      <c r="B53" s="58"/>
      <c r="C53" s="84"/>
      <c r="D53" s="132"/>
      <c r="E53" s="94"/>
      <c r="F53" s="203"/>
    </row>
    <row r="54" spans="2:6" ht="22.5">
      <c r="B54" s="58"/>
      <c r="C54" s="84"/>
      <c r="D54" s="132"/>
      <c r="E54" s="94"/>
      <c r="F54" s="203"/>
    </row>
    <row r="55" spans="2:6" ht="22.5">
      <c r="B55" s="58"/>
      <c r="C55" s="84"/>
      <c r="D55" s="132"/>
      <c r="E55" s="94"/>
      <c r="F55" s="203"/>
    </row>
    <row r="56" spans="2:6" ht="22.5">
      <c r="B56" s="58"/>
      <c r="C56" s="84"/>
      <c r="D56" s="132"/>
      <c r="E56" s="94"/>
      <c r="F56" s="203"/>
    </row>
    <row r="57" spans="2:6" ht="22.5">
      <c r="B57" s="58"/>
      <c r="C57" s="84"/>
      <c r="D57" s="132"/>
      <c r="E57" s="94"/>
      <c r="F57" s="203"/>
    </row>
    <row r="58" spans="2:6" ht="22.5">
      <c r="B58" s="58"/>
      <c r="C58" s="84"/>
      <c r="D58" s="132"/>
      <c r="E58" s="94"/>
      <c r="F58" s="203"/>
    </row>
    <row r="59" spans="2:6" ht="22.5">
      <c r="B59" s="58"/>
      <c r="C59" s="84"/>
      <c r="D59" s="132"/>
      <c r="E59" s="94"/>
      <c r="F59" s="203"/>
    </row>
    <row r="60" spans="2:6" ht="22.5">
      <c r="B60" s="58"/>
      <c r="C60" s="84"/>
      <c r="D60" s="132"/>
      <c r="E60" s="94"/>
      <c r="F60" s="203"/>
    </row>
    <row r="61" spans="2:6" ht="22.5">
      <c r="B61" s="58"/>
      <c r="C61" s="84"/>
      <c r="D61" s="132"/>
      <c r="E61" s="94"/>
      <c r="F61" s="203"/>
    </row>
    <row r="62" spans="2:6" ht="22.5">
      <c r="B62" s="58"/>
      <c r="C62" s="84"/>
      <c r="D62" s="132"/>
      <c r="E62" s="94"/>
      <c r="F62" s="203"/>
    </row>
    <row r="63" spans="2:6" ht="22.5">
      <c r="B63" s="58"/>
      <c r="C63" s="84"/>
      <c r="D63" s="132"/>
      <c r="E63" s="94"/>
      <c r="F63" s="203"/>
    </row>
    <row r="64" spans="2:6" ht="22.5">
      <c r="B64" s="58"/>
      <c r="C64" s="84"/>
      <c r="D64" s="132"/>
      <c r="E64" s="94"/>
      <c r="F64" s="203"/>
    </row>
    <row r="65" spans="2:6" ht="22.5">
      <c r="B65" s="58"/>
      <c r="C65" s="84"/>
      <c r="D65" s="132"/>
      <c r="E65" s="94"/>
      <c r="F65" s="203"/>
    </row>
    <row r="66" spans="2:6" ht="22.5">
      <c r="B66" s="58"/>
      <c r="C66" s="84"/>
      <c r="D66" s="132"/>
      <c r="E66" s="94"/>
      <c r="F66" s="203"/>
    </row>
    <row r="67" spans="2:6" ht="22.5">
      <c r="B67" s="58"/>
      <c r="C67" s="84"/>
      <c r="D67" s="132"/>
      <c r="E67" s="94"/>
      <c r="F67" s="203"/>
    </row>
    <row r="68" spans="2:6" ht="22.5">
      <c r="B68" s="58"/>
      <c r="C68" s="84"/>
      <c r="D68" s="132"/>
      <c r="E68" s="94"/>
      <c r="F68" s="203"/>
    </row>
    <row r="69" spans="2:6" ht="22.5">
      <c r="B69" s="58"/>
      <c r="C69" s="84"/>
      <c r="D69" s="132"/>
      <c r="E69" s="94"/>
      <c r="F69" s="203"/>
    </row>
    <row r="70" spans="2:6" ht="22.5">
      <c r="B70" s="58"/>
      <c r="C70" s="84"/>
      <c r="D70" s="132"/>
      <c r="E70" s="94"/>
      <c r="F70" s="203"/>
    </row>
    <row r="71" spans="2:6" ht="22.5">
      <c r="B71" s="58"/>
      <c r="C71" s="84"/>
      <c r="D71" s="132"/>
      <c r="E71" s="94"/>
      <c r="F71" s="203"/>
    </row>
    <row r="72" spans="2:6" ht="22.5">
      <c r="B72" s="58"/>
      <c r="C72" s="84"/>
      <c r="D72" s="132"/>
      <c r="E72" s="94"/>
      <c r="F72" s="203"/>
    </row>
    <row r="73" spans="2:6" ht="22.5">
      <c r="B73" s="58"/>
      <c r="C73" s="84"/>
      <c r="D73" s="132"/>
      <c r="E73" s="94"/>
      <c r="F73" s="203"/>
    </row>
    <row r="74" spans="2:6" ht="22.5">
      <c r="B74" s="58"/>
      <c r="C74" s="84"/>
      <c r="D74" s="132"/>
      <c r="E74" s="94"/>
      <c r="F74" s="203"/>
    </row>
    <row r="75" spans="2:6" ht="22.5">
      <c r="B75" s="58"/>
      <c r="C75" s="84"/>
      <c r="D75" s="132"/>
      <c r="E75" s="94"/>
      <c r="F75" s="203"/>
    </row>
    <row r="76" spans="2:6" ht="22.5">
      <c r="B76" s="58"/>
      <c r="C76" s="84"/>
      <c r="D76" s="132"/>
      <c r="E76" s="94"/>
      <c r="F76" s="203"/>
    </row>
    <row r="77" spans="2:6" ht="22.5">
      <c r="B77" s="58"/>
      <c r="C77" s="84"/>
      <c r="D77" s="132"/>
      <c r="E77" s="94"/>
      <c r="F77" s="203"/>
    </row>
    <row r="78" spans="3:6" ht="18">
      <c r="C78" s="73"/>
      <c r="D78" s="133"/>
      <c r="E78" s="72"/>
      <c r="F78" s="204"/>
    </row>
    <row r="79" spans="3:6" ht="18">
      <c r="C79" s="73"/>
      <c r="D79" s="133"/>
      <c r="E79" s="72"/>
      <c r="F79" s="204"/>
    </row>
    <row r="80" spans="3:6" ht="18">
      <c r="C80" s="73"/>
      <c r="D80" s="133"/>
      <c r="E80" s="72"/>
      <c r="F80" s="204"/>
    </row>
    <row r="81" spans="3:6" ht="18">
      <c r="C81" s="73"/>
      <c r="D81" s="133"/>
      <c r="E81" s="72"/>
      <c r="F81" s="204"/>
    </row>
    <row r="82" spans="3:6" ht="18">
      <c r="C82" s="73"/>
      <c r="D82" s="133"/>
      <c r="E82" s="72"/>
      <c r="F82" s="204"/>
    </row>
    <row r="83" spans="3:6" ht="18">
      <c r="C83" s="73"/>
      <c r="D83" s="133"/>
      <c r="E83" s="72"/>
      <c r="F83" s="204"/>
    </row>
    <row r="84" spans="3:6" ht="18">
      <c r="C84" s="73"/>
      <c r="D84" s="133"/>
      <c r="E84" s="72"/>
      <c r="F84" s="204"/>
    </row>
    <row r="85" spans="3:6" ht="18">
      <c r="C85" s="73"/>
      <c r="D85" s="133"/>
      <c r="E85" s="72"/>
      <c r="F85" s="204"/>
    </row>
    <row r="86" spans="3:6" ht="18">
      <c r="C86" s="73"/>
      <c r="D86" s="133"/>
      <c r="E86" s="72"/>
      <c r="F86" s="204"/>
    </row>
    <row r="87" spans="3:6" ht="18">
      <c r="C87" s="73"/>
      <c r="D87" s="133"/>
      <c r="E87" s="72"/>
      <c r="F87" s="204"/>
    </row>
    <row r="88" spans="3:6" ht="18">
      <c r="C88" s="73"/>
      <c r="D88" s="133"/>
      <c r="E88" s="72"/>
      <c r="F88" s="204"/>
    </row>
    <row r="89" spans="3:6" ht="18">
      <c r="C89" s="73"/>
      <c r="D89" s="133"/>
      <c r="E89" s="72"/>
      <c r="F89" s="204"/>
    </row>
    <row r="90" spans="3:6" ht="18">
      <c r="C90" s="73"/>
      <c r="D90" s="133"/>
      <c r="E90" s="72"/>
      <c r="F90" s="204"/>
    </row>
    <row r="91" spans="3:6" ht="18">
      <c r="C91" s="73"/>
      <c r="D91" s="133"/>
      <c r="E91" s="72"/>
      <c r="F91" s="204"/>
    </row>
    <row r="92" spans="3:6" ht="18">
      <c r="C92" s="73"/>
      <c r="D92" s="133"/>
      <c r="E92" s="72"/>
      <c r="F92" s="204"/>
    </row>
    <row r="93" spans="3:6" ht="18">
      <c r="C93" s="73"/>
      <c r="D93" s="133"/>
      <c r="E93" s="72"/>
      <c r="F93" s="204"/>
    </row>
    <row r="94" spans="3:6" ht="18">
      <c r="C94" s="73"/>
      <c r="D94" s="133"/>
      <c r="E94" s="72"/>
      <c r="F94" s="204"/>
    </row>
    <row r="95" spans="3:6" ht="18">
      <c r="C95" s="73"/>
      <c r="D95" s="133"/>
      <c r="E95" s="72"/>
      <c r="F95" s="204"/>
    </row>
    <row r="96" spans="3:6" ht="18">
      <c r="C96" s="73"/>
      <c r="D96" s="133"/>
      <c r="E96" s="72"/>
      <c r="F96" s="204"/>
    </row>
    <row r="97" spans="3:6" ht="18">
      <c r="C97" s="73"/>
      <c r="D97" s="133"/>
      <c r="E97" s="72"/>
      <c r="F97" s="204"/>
    </row>
    <row r="98" spans="3:6" ht="18">
      <c r="C98" s="73"/>
      <c r="D98" s="133"/>
      <c r="E98" s="72"/>
      <c r="F98" s="204"/>
    </row>
    <row r="99" spans="3:6" ht="18">
      <c r="C99" s="73"/>
      <c r="D99" s="133"/>
      <c r="E99" s="72"/>
      <c r="F99" s="204"/>
    </row>
    <row r="100" spans="3:6" ht="18">
      <c r="C100" s="73"/>
      <c r="D100" s="133"/>
      <c r="E100" s="72"/>
      <c r="F100" s="204"/>
    </row>
    <row r="101" spans="3:6" ht="18">
      <c r="C101" s="73"/>
      <c r="D101" s="133"/>
      <c r="E101" s="72"/>
      <c r="F101" s="204"/>
    </row>
    <row r="102" spans="3:6" ht="18">
      <c r="C102" s="73"/>
      <c r="D102" s="133"/>
      <c r="E102" s="72"/>
      <c r="F102" s="204"/>
    </row>
    <row r="103" spans="3:6" ht="18">
      <c r="C103" s="73"/>
      <c r="D103" s="133"/>
      <c r="E103" s="72"/>
      <c r="F103" s="204"/>
    </row>
    <row r="104" spans="3:6" ht="18">
      <c r="C104" s="73"/>
      <c r="D104" s="133"/>
      <c r="E104" s="72"/>
      <c r="F104" s="204"/>
    </row>
    <row r="105" spans="3:6" ht="18">
      <c r="C105" s="73"/>
      <c r="D105" s="133"/>
      <c r="E105" s="72"/>
      <c r="F105" s="204"/>
    </row>
    <row r="106" spans="3:6" ht="18">
      <c r="C106" s="73"/>
      <c r="D106" s="133"/>
      <c r="E106" s="72"/>
      <c r="F106" s="204"/>
    </row>
    <row r="107" spans="3:6" ht="18">
      <c r="C107" s="73"/>
      <c r="D107" s="133"/>
      <c r="E107" s="72"/>
      <c r="F107" s="204"/>
    </row>
    <row r="108" spans="3:6" ht="18">
      <c r="C108" s="73"/>
      <c r="D108" s="133"/>
      <c r="E108" s="72"/>
      <c r="F108" s="204"/>
    </row>
    <row r="109" spans="3:6" ht="18">
      <c r="C109" s="73"/>
      <c r="D109" s="133"/>
      <c r="E109" s="72"/>
      <c r="F109" s="204"/>
    </row>
    <row r="110" spans="3:6" ht="18">
      <c r="C110" s="73"/>
      <c r="D110" s="133"/>
      <c r="E110" s="72"/>
      <c r="F110" s="204"/>
    </row>
    <row r="111" spans="3:6" ht="18">
      <c r="C111" s="73"/>
      <c r="D111" s="133"/>
      <c r="E111" s="72"/>
      <c r="F111" s="204"/>
    </row>
    <row r="112" spans="3:6" ht="18">
      <c r="C112" s="73"/>
      <c r="D112" s="133"/>
      <c r="E112" s="72"/>
      <c r="F112" s="204"/>
    </row>
    <row r="113" spans="3:6" ht="18">
      <c r="C113" s="73"/>
      <c r="D113" s="133"/>
      <c r="E113" s="72"/>
      <c r="F113" s="204"/>
    </row>
    <row r="114" spans="3:6" ht="18">
      <c r="C114" s="73"/>
      <c r="D114" s="133"/>
      <c r="E114" s="72"/>
      <c r="F114" s="204"/>
    </row>
    <row r="115" spans="3:6" ht="18">
      <c r="C115" s="73"/>
      <c r="D115" s="133"/>
      <c r="E115" s="72"/>
      <c r="F115" s="204"/>
    </row>
    <row r="116" spans="3:6" ht="18">
      <c r="C116" s="73"/>
      <c r="D116" s="133"/>
      <c r="E116" s="72"/>
      <c r="F116" s="204"/>
    </row>
    <row r="117" spans="3:6" ht="18">
      <c r="C117" s="73"/>
      <c r="D117" s="133"/>
      <c r="E117" s="72"/>
      <c r="F117" s="204"/>
    </row>
    <row r="118" spans="3:6" ht="18">
      <c r="C118" s="73"/>
      <c r="D118" s="133"/>
      <c r="E118" s="72"/>
      <c r="F118" s="204"/>
    </row>
    <row r="119" spans="3:6" ht="18">
      <c r="C119" s="73"/>
      <c r="D119" s="133"/>
      <c r="E119" s="72"/>
      <c r="F119" s="204"/>
    </row>
    <row r="120" spans="3:6" ht="18">
      <c r="C120" s="73"/>
      <c r="D120" s="133"/>
      <c r="E120" s="72"/>
      <c r="F120" s="204"/>
    </row>
    <row r="121" spans="3:6" ht="18">
      <c r="C121" s="73"/>
      <c r="D121" s="133"/>
      <c r="E121" s="72"/>
      <c r="F121" s="204"/>
    </row>
    <row r="122" spans="3:6" ht="18">
      <c r="C122" s="73"/>
      <c r="D122" s="133"/>
      <c r="E122" s="72"/>
      <c r="F122" s="204"/>
    </row>
    <row r="123" spans="3:6" ht="18">
      <c r="C123" s="73"/>
      <c r="D123" s="133"/>
      <c r="E123" s="72"/>
      <c r="F123" s="204"/>
    </row>
    <row r="124" spans="3:6" ht="18">
      <c r="C124" s="73"/>
      <c r="D124" s="133"/>
      <c r="E124" s="72"/>
      <c r="F124" s="204"/>
    </row>
    <row r="125" spans="3:6" ht="18">
      <c r="C125" s="73"/>
      <c r="D125" s="133"/>
      <c r="E125" s="72"/>
      <c r="F125" s="204"/>
    </row>
    <row r="126" spans="3:6" ht="18">
      <c r="C126" s="73"/>
      <c r="D126" s="133"/>
      <c r="E126" s="72"/>
      <c r="F126" s="204"/>
    </row>
    <row r="127" spans="3:6" ht="18">
      <c r="C127" s="73"/>
      <c r="D127" s="133"/>
      <c r="E127" s="72"/>
      <c r="F127" s="204"/>
    </row>
    <row r="128" spans="3:6" ht="18">
      <c r="C128" s="73"/>
      <c r="D128" s="133"/>
      <c r="E128" s="72"/>
      <c r="F128" s="204"/>
    </row>
    <row r="129" spans="3:6" ht="18">
      <c r="C129" s="73"/>
      <c r="D129" s="133"/>
      <c r="E129" s="72"/>
      <c r="F129" s="204"/>
    </row>
    <row r="130" spans="3:6" ht="18">
      <c r="C130" s="73"/>
      <c r="D130" s="133"/>
      <c r="E130" s="72"/>
      <c r="F130" s="204"/>
    </row>
    <row r="131" spans="3:6" ht="18">
      <c r="C131" s="73"/>
      <c r="D131" s="133"/>
      <c r="E131" s="72"/>
      <c r="F131" s="204"/>
    </row>
    <row r="132" spans="3:6" ht="18">
      <c r="C132" s="73"/>
      <c r="D132" s="133"/>
      <c r="E132" s="72"/>
      <c r="F132" s="204"/>
    </row>
    <row r="133" spans="3:6" ht="18">
      <c r="C133" s="73"/>
      <c r="D133" s="133"/>
      <c r="E133" s="72"/>
      <c r="F133" s="204"/>
    </row>
    <row r="134" spans="3:6" ht="18">
      <c r="C134" s="73"/>
      <c r="D134" s="133"/>
      <c r="E134" s="72"/>
      <c r="F134" s="204"/>
    </row>
    <row r="135" spans="3:6" ht="18">
      <c r="C135" s="73"/>
      <c r="D135" s="133"/>
      <c r="E135" s="72"/>
      <c r="F135" s="204"/>
    </row>
    <row r="136" spans="3:6" ht="18">
      <c r="C136" s="73"/>
      <c r="D136" s="133"/>
      <c r="E136" s="72"/>
      <c r="F136" s="204"/>
    </row>
    <row r="137" spans="3:6" ht="18">
      <c r="C137" s="73"/>
      <c r="D137" s="133"/>
      <c r="E137" s="72"/>
      <c r="F137" s="204"/>
    </row>
    <row r="138" spans="3:6" ht="18">
      <c r="C138" s="73"/>
      <c r="D138" s="133"/>
      <c r="E138" s="72"/>
      <c r="F138" s="204"/>
    </row>
    <row r="139" spans="3:6" ht="18">
      <c r="C139" s="73"/>
      <c r="D139" s="133"/>
      <c r="E139" s="72"/>
      <c r="F139" s="204"/>
    </row>
    <row r="140" spans="3:6" ht="18">
      <c r="C140" s="73"/>
      <c r="D140" s="133"/>
      <c r="E140" s="72"/>
      <c r="F140" s="204"/>
    </row>
    <row r="141" spans="3:6" ht="18">
      <c r="C141" s="73"/>
      <c r="D141" s="133"/>
      <c r="E141" s="72"/>
      <c r="F141" s="204"/>
    </row>
    <row r="142" spans="3:6" ht="18">
      <c r="C142" s="73"/>
      <c r="D142" s="133"/>
      <c r="E142" s="72"/>
      <c r="F142" s="204"/>
    </row>
    <row r="143" spans="3:6" ht="18">
      <c r="C143" s="73"/>
      <c r="D143" s="133"/>
      <c r="E143" s="72"/>
      <c r="F143" s="204"/>
    </row>
    <row r="144" spans="3:6" ht="18">
      <c r="C144" s="73"/>
      <c r="D144" s="133"/>
      <c r="E144" s="72"/>
      <c r="F144" s="204"/>
    </row>
    <row r="145" spans="3:6" ht="18">
      <c r="C145" s="73"/>
      <c r="D145" s="133"/>
      <c r="E145" s="72"/>
      <c r="F145" s="204"/>
    </row>
    <row r="146" spans="3:6" ht="18">
      <c r="C146" s="73"/>
      <c r="D146" s="133"/>
      <c r="E146" s="72"/>
      <c r="F146" s="204"/>
    </row>
    <row r="147" spans="3:6" ht="18">
      <c r="C147" s="73"/>
      <c r="D147" s="133"/>
      <c r="E147" s="72"/>
      <c r="F147" s="204"/>
    </row>
    <row r="148" spans="3:6" ht="18">
      <c r="C148" s="73"/>
      <c r="D148" s="133"/>
      <c r="E148" s="72"/>
      <c r="F148" s="204"/>
    </row>
    <row r="149" spans="3:6" ht="18">
      <c r="C149" s="73"/>
      <c r="D149" s="133"/>
      <c r="E149" s="72"/>
      <c r="F149" s="204"/>
    </row>
    <row r="150" spans="3:6" ht="18">
      <c r="C150" s="73"/>
      <c r="D150" s="133"/>
      <c r="E150" s="72"/>
      <c r="F150" s="204"/>
    </row>
    <row r="151" spans="3:6" ht="18">
      <c r="C151" s="73"/>
      <c r="D151" s="133"/>
      <c r="E151" s="72"/>
      <c r="F151" s="204"/>
    </row>
    <row r="152" spans="3:6" ht="18">
      <c r="C152" s="73"/>
      <c r="D152" s="133"/>
      <c r="E152" s="72"/>
      <c r="F152" s="204"/>
    </row>
    <row r="153" spans="3:6" ht="18">
      <c r="C153" s="73"/>
      <c r="D153" s="133"/>
      <c r="E153" s="72"/>
      <c r="F153" s="204"/>
    </row>
    <row r="154" spans="3:6" ht="18">
      <c r="C154" s="73"/>
      <c r="D154" s="133"/>
      <c r="E154" s="72"/>
      <c r="F154" s="204"/>
    </row>
    <row r="155" spans="3:6" ht="18">
      <c r="C155" s="73"/>
      <c r="D155" s="133"/>
      <c r="E155" s="72"/>
      <c r="F155" s="204"/>
    </row>
    <row r="156" spans="3:6" ht="18">
      <c r="C156" s="73"/>
      <c r="D156" s="133"/>
      <c r="E156" s="72"/>
      <c r="F156" s="204"/>
    </row>
    <row r="157" spans="3:6" ht="18">
      <c r="C157" s="73"/>
      <c r="D157" s="133"/>
      <c r="E157" s="72"/>
      <c r="F157" s="204"/>
    </row>
    <row r="158" spans="3:6" ht="18">
      <c r="C158" s="73"/>
      <c r="D158" s="133"/>
      <c r="E158" s="72"/>
      <c r="F158" s="204"/>
    </row>
    <row r="159" spans="3:6" ht="18">
      <c r="C159" s="73"/>
      <c r="D159" s="133"/>
      <c r="E159" s="72"/>
      <c r="F159" s="204"/>
    </row>
    <row r="160" spans="3:6" ht="18">
      <c r="C160" s="73"/>
      <c r="D160" s="133"/>
      <c r="E160" s="72"/>
      <c r="F160" s="204"/>
    </row>
    <row r="161" spans="3:6" ht="18">
      <c r="C161" s="73"/>
      <c r="D161" s="133"/>
      <c r="E161" s="72"/>
      <c r="F161" s="204"/>
    </row>
    <row r="162" spans="3:6" ht="18">
      <c r="C162" s="73"/>
      <c r="D162" s="133"/>
      <c r="E162" s="72"/>
      <c r="F162" s="204"/>
    </row>
    <row r="163" spans="3:6" ht="18">
      <c r="C163" s="73"/>
      <c r="D163" s="133"/>
      <c r="E163" s="72"/>
      <c r="F163" s="204"/>
    </row>
    <row r="164" spans="3:6" ht="18">
      <c r="C164" s="73"/>
      <c r="D164" s="133"/>
      <c r="E164" s="72"/>
      <c r="F164" s="204"/>
    </row>
    <row r="165" spans="3:6" ht="18">
      <c r="C165" s="73"/>
      <c r="D165" s="133"/>
      <c r="E165" s="72"/>
      <c r="F165" s="204"/>
    </row>
    <row r="166" spans="3:6" ht="18">
      <c r="C166" s="73"/>
      <c r="D166" s="133"/>
      <c r="E166" s="72"/>
      <c r="F166" s="204"/>
    </row>
    <row r="167" spans="3:6" ht="18">
      <c r="C167" s="73"/>
      <c r="D167" s="133"/>
      <c r="E167" s="72"/>
      <c r="F167" s="204"/>
    </row>
    <row r="168" spans="3:6" ht="18">
      <c r="C168" s="73"/>
      <c r="D168" s="133"/>
      <c r="E168" s="72"/>
      <c r="F168" s="204"/>
    </row>
    <row r="169" spans="3:6" ht="18">
      <c r="C169" s="73"/>
      <c r="D169" s="133"/>
      <c r="E169" s="72"/>
      <c r="F169" s="204"/>
    </row>
    <row r="170" spans="3:6" ht="18">
      <c r="C170" s="73"/>
      <c r="D170" s="133"/>
      <c r="E170" s="72"/>
      <c r="F170" s="204"/>
    </row>
    <row r="171" spans="3:6" ht="18">
      <c r="C171" s="73"/>
      <c r="D171" s="133"/>
      <c r="E171" s="72"/>
      <c r="F171" s="204"/>
    </row>
    <row r="172" spans="3:6" ht="18">
      <c r="C172" s="73"/>
      <c r="D172" s="133"/>
      <c r="E172" s="72"/>
      <c r="F172" s="204"/>
    </row>
    <row r="173" spans="3:6" ht="18">
      <c r="C173" s="73"/>
      <c r="D173" s="133"/>
      <c r="E173" s="72"/>
      <c r="F173" s="204"/>
    </row>
    <row r="174" spans="3:6" ht="18">
      <c r="C174" s="73"/>
      <c r="D174" s="133"/>
      <c r="E174" s="72"/>
      <c r="F174" s="204"/>
    </row>
    <row r="175" spans="3:6" ht="18">
      <c r="C175" s="73"/>
      <c r="D175" s="133"/>
      <c r="E175" s="72"/>
      <c r="F175" s="204"/>
    </row>
    <row r="176" spans="3:6" ht="18">
      <c r="C176" s="73"/>
      <c r="D176" s="133"/>
      <c r="E176" s="72"/>
      <c r="F176" s="204"/>
    </row>
    <row r="177" spans="3:6" ht="18">
      <c r="C177" s="73"/>
      <c r="D177" s="133"/>
      <c r="E177" s="72"/>
      <c r="F177" s="204"/>
    </row>
    <row r="178" spans="3:6" ht="18">
      <c r="C178" s="73"/>
      <c r="D178" s="133"/>
      <c r="E178" s="72"/>
      <c r="F178" s="204"/>
    </row>
    <row r="179" spans="3:6" ht="18">
      <c r="C179" s="73"/>
      <c r="D179" s="133"/>
      <c r="E179" s="72"/>
      <c r="F179" s="204"/>
    </row>
    <row r="180" spans="3:6" ht="18">
      <c r="C180" s="73"/>
      <c r="D180" s="133"/>
      <c r="E180" s="72"/>
      <c r="F180" s="204"/>
    </row>
    <row r="181" spans="3:6" ht="18">
      <c r="C181" s="73"/>
      <c r="D181" s="133"/>
      <c r="E181" s="72"/>
      <c r="F181" s="204"/>
    </row>
    <row r="182" spans="3:6" ht="18">
      <c r="C182" s="73"/>
      <c r="D182" s="133"/>
      <c r="E182" s="72"/>
      <c r="F182" s="204"/>
    </row>
    <row r="183" spans="3:6" ht="18">
      <c r="C183" s="73"/>
      <c r="D183" s="133"/>
      <c r="E183" s="72"/>
      <c r="F183" s="204"/>
    </row>
    <row r="184" spans="3:6" ht="18">
      <c r="C184" s="73"/>
      <c r="D184" s="133"/>
      <c r="E184" s="72"/>
      <c r="F184" s="204"/>
    </row>
    <row r="185" spans="3:6" ht="18">
      <c r="C185" s="73"/>
      <c r="D185" s="133"/>
      <c r="E185" s="72"/>
      <c r="F185" s="204"/>
    </row>
    <row r="186" spans="3:6" ht="18">
      <c r="C186" s="73"/>
      <c r="D186" s="133"/>
      <c r="E186" s="72"/>
      <c r="F186" s="204"/>
    </row>
    <row r="187" spans="3:6" ht="18">
      <c r="C187" s="73"/>
      <c r="D187" s="133"/>
      <c r="E187" s="72"/>
      <c r="F187" s="204"/>
    </row>
    <row r="188" spans="3:6" ht="18">
      <c r="C188" s="73"/>
      <c r="D188" s="133"/>
      <c r="E188" s="72"/>
      <c r="F188" s="204"/>
    </row>
    <row r="189" spans="3:6" ht="18">
      <c r="C189" s="73"/>
      <c r="D189" s="133"/>
      <c r="E189" s="72"/>
      <c r="F189" s="204"/>
    </row>
    <row r="190" spans="3:6" ht="18">
      <c r="C190" s="73"/>
      <c r="D190" s="133"/>
      <c r="E190" s="72"/>
      <c r="F190" s="204"/>
    </row>
    <row r="191" spans="3:6" ht="18">
      <c r="C191" s="73"/>
      <c r="D191" s="133"/>
      <c r="E191" s="72"/>
      <c r="F191" s="204"/>
    </row>
    <row r="192" spans="3:6" ht="18">
      <c r="C192" s="73"/>
      <c r="D192" s="133"/>
      <c r="E192" s="72"/>
      <c r="F192" s="204"/>
    </row>
    <row r="193" spans="3:6" ht="18">
      <c r="C193" s="73"/>
      <c r="D193" s="133"/>
      <c r="E193" s="72"/>
      <c r="F193" s="204"/>
    </row>
    <row r="194" spans="3:6" ht="18">
      <c r="C194" s="73"/>
      <c r="D194" s="133"/>
      <c r="E194" s="72"/>
      <c r="F194" s="204"/>
    </row>
    <row r="195" spans="3:6" ht="18">
      <c r="C195" s="73"/>
      <c r="D195" s="133"/>
      <c r="E195" s="72"/>
      <c r="F195" s="204"/>
    </row>
    <row r="196" spans="3:6" ht="18">
      <c r="C196" s="73"/>
      <c r="D196" s="133"/>
      <c r="E196" s="72"/>
      <c r="F196" s="204"/>
    </row>
    <row r="197" spans="3:6" ht="18">
      <c r="C197" s="73"/>
      <c r="D197" s="133"/>
      <c r="E197" s="72"/>
      <c r="F197" s="204"/>
    </row>
    <row r="198" spans="3:6" ht="18">
      <c r="C198" s="73"/>
      <c r="D198" s="133"/>
      <c r="E198" s="72"/>
      <c r="F198" s="204"/>
    </row>
    <row r="199" spans="3:6" ht="18">
      <c r="C199" s="73"/>
      <c r="D199" s="133"/>
      <c r="E199" s="72"/>
      <c r="F199" s="204"/>
    </row>
    <row r="200" spans="3:6" ht="18">
      <c r="C200" s="73"/>
      <c r="D200" s="133"/>
      <c r="E200" s="72"/>
      <c r="F200" s="204"/>
    </row>
    <row r="201" spans="3:6" ht="18">
      <c r="C201" s="73"/>
      <c r="D201" s="133"/>
      <c r="E201" s="72"/>
      <c r="F201" s="204"/>
    </row>
    <row r="202" spans="3:6" ht="18">
      <c r="C202" s="73"/>
      <c r="D202" s="133"/>
      <c r="E202" s="72"/>
      <c r="F202" s="204"/>
    </row>
    <row r="203" spans="3:6" ht="18">
      <c r="C203" s="73"/>
      <c r="D203" s="133"/>
      <c r="E203" s="72"/>
      <c r="F203" s="204"/>
    </row>
    <row r="204" spans="3:6" ht="18">
      <c r="C204" s="73"/>
      <c r="D204" s="133"/>
      <c r="E204" s="72"/>
      <c r="F204" s="204"/>
    </row>
    <row r="205" spans="3:6" ht="18">
      <c r="C205" s="73"/>
      <c r="D205" s="133"/>
      <c r="E205" s="72"/>
      <c r="F205" s="204"/>
    </row>
    <row r="206" spans="3:6" ht="18">
      <c r="C206" s="73"/>
      <c r="D206" s="133"/>
      <c r="E206" s="72"/>
      <c r="F206" s="204"/>
    </row>
    <row r="207" spans="3:6" ht="18">
      <c r="C207" s="73"/>
      <c r="D207" s="133"/>
      <c r="E207" s="72"/>
      <c r="F207" s="204"/>
    </row>
    <row r="208" spans="3:6" ht="18">
      <c r="C208" s="73"/>
      <c r="D208" s="133"/>
      <c r="E208" s="72"/>
      <c r="F208" s="204"/>
    </row>
    <row r="209" spans="3:6" ht="18">
      <c r="C209" s="73"/>
      <c r="D209" s="133"/>
      <c r="E209" s="72"/>
      <c r="F209" s="204"/>
    </row>
    <row r="210" spans="3:6" ht="18">
      <c r="C210" s="73"/>
      <c r="D210" s="133"/>
      <c r="E210" s="72"/>
      <c r="F210" s="204"/>
    </row>
    <row r="211" spans="3:6" ht="18">
      <c r="C211" s="73"/>
      <c r="D211" s="133"/>
      <c r="E211" s="72"/>
      <c r="F211" s="204"/>
    </row>
    <row r="212" spans="3:6" ht="18">
      <c r="C212" s="73"/>
      <c r="D212" s="133"/>
      <c r="E212" s="72"/>
      <c r="F212" s="204"/>
    </row>
    <row r="213" spans="3:6" ht="18">
      <c r="C213" s="73"/>
      <c r="D213" s="133"/>
      <c r="E213" s="72"/>
      <c r="F213" s="204"/>
    </row>
    <row r="214" spans="3:6" ht="18">
      <c r="C214" s="73"/>
      <c r="D214" s="133"/>
      <c r="E214" s="72"/>
      <c r="F214" s="204"/>
    </row>
    <row r="215" spans="3:6" ht="18">
      <c r="C215" s="73"/>
      <c r="D215" s="133"/>
      <c r="E215" s="72"/>
      <c r="F215" s="204"/>
    </row>
    <row r="216" spans="3:6" ht="18">
      <c r="C216" s="73"/>
      <c r="D216" s="133"/>
      <c r="E216" s="72"/>
      <c r="F216" s="204"/>
    </row>
    <row r="217" spans="3:6" ht="18">
      <c r="C217" s="73"/>
      <c r="D217" s="133"/>
      <c r="E217" s="72"/>
      <c r="F217" s="204"/>
    </row>
    <row r="218" spans="3:6" ht="18">
      <c r="C218" s="73"/>
      <c r="D218" s="133"/>
      <c r="E218" s="72"/>
      <c r="F218" s="204"/>
    </row>
    <row r="219" spans="3:6" ht="18">
      <c r="C219" s="73"/>
      <c r="D219" s="133"/>
      <c r="E219" s="72"/>
      <c r="F219" s="204"/>
    </row>
    <row r="220" spans="3:6" ht="18">
      <c r="C220" s="73"/>
      <c r="D220" s="133"/>
      <c r="E220" s="72"/>
      <c r="F220" s="204"/>
    </row>
    <row r="221" spans="3:6" ht="18">
      <c r="C221" s="73"/>
      <c r="D221" s="133"/>
      <c r="E221" s="72"/>
      <c r="F221" s="204"/>
    </row>
    <row r="222" spans="3:6" ht="18">
      <c r="C222" s="73"/>
      <c r="D222" s="133"/>
      <c r="E222" s="72"/>
      <c r="F222" s="204"/>
    </row>
    <row r="223" spans="3:6" ht="18">
      <c r="C223" s="73"/>
      <c r="D223" s="133"/>
      <c r="E223" s="72"/>
      <c r="F223" s="204"/>
    </row>
    <row r="224" spans="3:6" ht="18">
      <c r="C224" s="73"/>
      <c r="D224" s="133"/>
      <c r="E224" s="72"/>
      <c r="F224" s="204"/>
    </row>
    <row r="225" spans="3:6" ht="18">
      <c r="C225" s="73"/>
      <c r="D225" s="133"/>
      <c r="E225" s="72"/>
      <c r="F225" s="204"/>
    </row>
    <row r="226" spans="3:6" ht="18">
      <c r="C226" s="73"/>
      <c r="D226" s="133"/>
      <c r="E226" s="72"/>
      <c r="F226" s="204"/>
    </row>
    <row r="227" spans="3:6" ht="18">
      <c r="C227" s="73"/>
      <c r="D227" s="133"/>
      <c r="E227" s="72"/>
      <c r="F227" s="204"/>
    </row>
    <row r="228" spans="3:6" ht="18">
      <c r="C228" s="73"/>
      <c r="D228" s="133"/>
      <c r="E228" s="72"/>
      <c r="F228" s="204"/>
    </row>
    <row r="229" spans="3:6" ht="18">
      <c r="C229" s="73"/>
      <c r="D229" s="133"/>
      <c r="E229" s="72"/>
      <c r="F229" s="204"/>
    </row>
    <row r="230" spans="3:6" ht="18">
      <c r="C230" s="73"/>
      <c r="D230" s="133"/>
      <c r="E230" s="72"/>
      <c r="F230" s="204"/>
    </row>
    <row r="231" spans="3:6" ht="18">
      <c r="C231" s="73"/>
      <c r="D231" s="133"/>
      <c r="E231" s="72"/>
      <c r="F231" s="204"/>
    </row>
    <row r="232" spans="3:6" ht="18">
      <c r="C232" s="73"/>
      <c r="D232" s="133"/>
      <c r="E232" s="72"/>
      <c r="F232" s="204"/>
    </row>
    <row r="233" spans="3:6" ht="18">
      <c r="C233" s="73"/>
      <c r="D233" s="133"/>
      <c r="E233" s="72"/>
      <c r="F233" s="204"/>
    </row>
    <row r="234" spans="3:6" ht="18">
      <c r="C234" s="73"/>
      <c r="D234" s="133"/>
      <c r="E234" s="72"/>
      <c r="F234" s="204"/>
    </row>
    <row r="235" spans="3:6" ht="18">
      <c r="C235" s="73"/>
      <c r="D235" s="133"/>
      <c r="E235" s="72"/>
      <c r="F235" s="204"/>
    </row>
    <row r="236" spans="3:6" ht="18">
      <c r="C236" s="73"/>
      <c r="D236" s="133"/>
      <c r="E236" s="72"/>
      <c r="F236" s="204"/>
    </row>
    <row r="237" spans="3:6" ht="18">
      <c r="C237" s="73"/>
      <c r="D237" s="133"/>
      <c r="E237" s="72"/>
      <c r="F237" s="204"/>
    </row>
    <row r="238" spans="3:6" ht="18">
      <c r="C238" s="73"/>
      <c r="D238" s="133"/>
      <c r="E238" s="72"/>
      <c r="F238" s="204"/>
    </row>
    <row r="239" spans="3:6" ht="18">
      <c r="C239" s="73"/>
      <c r="D239" s="133"/>
      <c r="E239" s="72"/>
      <c r="F239" s="204"/>
    </row>
    <row r="240" spans="3:6" ht="18">
      <c r="C240" s="73"/>
      <c r="D240" s="133"/>
      <c r="E240" s="72"/>
      <c r="F240" s="204"/>
    </row>
    <row r="241" spans="3:6" ht="18">
      <c r="C241" s="73"/>
      <c r="D241" s="133"/>
      <c r="E241" s="72"/>
      <c r="F241" s="204"/>
    </row>
    <row r="242" spans="3:6" ht="18">
      <c r="C242" s="73"/>
      <c r="D242" s="133"/>
      <c r="E242" s="72"/>
      <c r="F242" s="204"/>
    </row>
    <row r="243" spans="3:6" ht="18">
      <c r="C243" s="73"/>
      <c r="D243" s="133"/>
      <c r="E243" s="72"/>
      <c r="F243" s="204"/>
    </row>
    <row r="244" spans="3:6" ht="18">
      <c r="C244" s="73"/>
      <c r="D244" s="133"/>
      <c r="E244" s="72"/>
      <c r="F244" s="204"/>
    </row>
    <row r="245" spans="3:6" ht="18">
      <c r="C245" s="73"/>
      <c r="D245" s="133"/>
      <c r="E245" s="72"/>
      <c r="F245" s="204"/>
    </row>
    <row r="246" spans="3:6" ht="18">
      <c r="C246" s="73"/>
      <c r="D246" s="133"/>
      <c r="E246" s="72"/>
      <c r="F246" s="204"/>
    </row>
    <row r="247" spans="3:6" ht="18">
      <c r="C247" s="73"/>
      <c r="D247" s="133"/>
      <c r="E247" s="72"/>
      <c r="F247" s="204"/>
    </row>
    <row r="248" spans="3:6" ht="18">
      <c r="C248" s="73"/>
      <c r="D248" s="133"/>
      <c r="E248" s="72"/>
      <c r="F248" s="204"/>
    </row>
    <row r="249" spans="3:6" ht="18">
      <c r="C249" s="73"/>
      <c r="D249" s="133"/>
      <c r="E249" s="72"/>
      <c r="F249" s="204"/>
    </row>
    <row r="250" spans="3:6" ht="18">
      <c r="C250" s="73"/>
      <c r="D250" s="133"/>
      <c r="E250" s="72"/>
      <c r="F250" s="204"/>
    </row>
    <row r="251" spans="3:6" ht="18">
      <c r="C251" s="73"/>
      <c r="D251" s="133"/>
      <c r="E251" s="72"/>
      <c r="F251" s="204"/>
    </row>
    <row r="252" spans="3:6" ht="18">
      <c r="C252" s="73"/>
      <c r="D252" s="133"/>
      <c r="E252" s="72"/>
      <c r="F252" s="204"/>
    </row>
    <row r="253" spans="3:6" ht="18">
      <c r="C253" s="73"/>
      <c r="D253" s="133"/>
      <c r="E253" s="72"/>
      <c r="F253" s="204"/>
    </row>
    <row r="254" spans="3:6" ht="18">
      <c r="C254" s="73"/>
      <c r="D254" s="133"/>
      <c r="E254" s="72"/>
      <c r="F254" s="204"/>
    </row>
    <row r="255" spans="3:6" ht="18">
      <c r="C255" s="73"/>
      <c r="D255" s="133"/>
      <c r="E255" s="72"/>
      <c r="F255" s="204"/>
    </row>
    <row r="256" spans="3:6" ht="18">
      <c r="C256" s="73"/>
      <c r="D256" s="133"/>
      <c r="E256" s="72"/>
      <c r="F256" s="204"/>
    </row>
    <row r="257" spans="3:6" ht="18">
      <c r="C257" s="73"/>
      <c r="D257" s="133"/>
      <c r="E257" s="72"/>
      <c r="F257" s="204"/>
    </row>
    <row r="258" spans="3:6" ht="18">
      <c r="C258" s="73"/>
      <c r="D258" s="133"/>
      <c r="E258" s="72"/>
      <c r="F258" s="204"/>
    </row>
    <row r="259" spans="3:6" ht="18">
      <c r="C259" s="73"/>
      <c r="D259" s="133"/>
      <c r="E259" s="72"/>
      <c r="F259" s="204"/>
    </row>
    <row r="260" spans="3:6" ht="18">
      <c r="C260" s="73"/>
      <c r="D260" s="133"/>
      <c r="E260" s="72"/>
      <c r="F260" s="204"/>
    </row>
    <row r="261" spans="3:6" ht="18">
      <c r="C261" s="73"/>
      <c r="D261" s="133"/>
      <c r="E261" s="72"/>
      <c r="F261" s="204"/>
    </row>
    <row r="262" spans="3:6" ht="18">
      <c r="C262" s="73"/>
      <c r="D262" s="133"/>
      <c r="E262" s="72"/>
      <c r="F262" s="204"/>
    </row>
    <row r="263" spans="3:6" ht="18">
      <c r="C263" s="73"/>
      <c r="D263" s="133"/>
      <c r="E263" s="72"/>
      <c r="F263" s="204"/>
    </row>
    <row r="264" spans="3:6" ht="18">
      <c r="C264" s="73"/>
      <c r="D264" s="133"/>
      <c r="E264" s="72"/>
      <c r="F264" s="204"/>
    </row>
    <row r="265" spans="3:6" ht="18">
      <c r="C265" s="73"/>
      <c r="D265" s="133"/>
      <c r="E265" s="72"/>
      <c r="F265" s="204"/>
    </row>
    <row r="266" spans="3:6" ht="18">
      <c r="C266" s="73"/>
      <c r="D266" s="133"/>
      <c r="E266" s="72"/>
      <c r="F266" s="204"/>
    </row>
    <row r="267" spans="3:6" ht="18">
      <c r="C267" s="73"/>
      <c r="D267" s="133"/>
      <c r="E267" s="72"/>
      <c r="F267" s="204"/>
    </row>
    <row r="268" spans="3:6" ht="18">
      <c r="C268" s="73"/>
      <c r="D268" s="133"/>
      <c r="E268" s="72"/>
      <c r="F268" s="204"/>
    </row>
    <row r="269" spans="3:6" ht="18">
      <c r="C269" s="73"/>
      <c r="D269" s="133"/>
      <c r="E269" s="72"/>
      <c r="F269" s="204"/>
    </row>
    <row r="270" spans="3:6" ht="18">
      <c r="C270" s="73"/>
      <c r="D270" s="133"/>
      <c r="E270" s="72"/>
      <c r="F270" s="204"/>
    </row>
    <row r="271" spans="3:6" ht="18">
      <c r="C271" s="73"/>
      <c r="D271" s="133"/>
      <c r="E271" s="72"/>
      <c r="F271" s="204"/>
    </row>
    <row r="272" spans="3:6" ht="18">
      <c r="C272" s="73"/>
      <c r="D272" s="133"/>
      <c r="E272" s="72"/>
      <c r="F272" s="204"/>
    </row>
    <row r="273" spans="3:6" ht="18">
      <c r="C273" s="73"/>
      <c r="D273" s="133"/>
      <c r="E273" s="72"/>
      <c r="F273" s="204"/>
    </row>
    <row r="274" spans="3:6" ht="18">
      <c r="C274" s="73"/>
      <c r="D274" s="133"/>
      <c r="E274" s="72"/>
      <c r="F274" s="204"/>
    </row>
    <row r="275" spans="3:6" ht="18">
      <c r="C275" s="73"/>
      <c r="D275" s="133"/>
      <c r="E275" s="72"/>
      <c r="F275" s="204"/>
    </row>
    <row r="276" spans="3:6" ht="18">
      <c r="C276" s="73"/>
      <c r="D276" s="133"/>
      <c r="E276" s="72"/>
      <c r="F276" s="204"/>
    </row>
    <row r="277" spans="3:6" ht="18">
      <c r="C277" s="73"/>
      <c r="D277" s="133"/>
      <c r="E277" s="72"/>
      <c r="F277" s="204"/>
    </row>
    <row r="278" spans="3:6" ht="18">
      <c r="C278" s="73"/>
      <c r="D278" s="133"/>
      <c r="E278" s="72"/>
      <c r="F278" s="204"/>
    </row>
    <row r="279" spans="3:6" ht="18">
      <c r="C279" s="73"/>
      <c r="D279" s="133"/>
      <c r="E279" s="72"/>
      <c r="F279" s="204"/>
    </row>
    <row r="280" spans="3:6" ht="18">
      <c r="C280" s="73"/>
      <c r="D280" s="133"/>
      <c r="E280" s="72"/>
      <c r="F280" s="204"/>
    </row>
    <row r="281" spans="3:6" ht="18">
      <c r="C281" s="73"/>
      <c r="D281" s="133"/>
      <c r="E281" s="72"/>
      <c r="F281" s="204"/>
    </row>
    <row r="282" spans="3:6" ht="18">
      <c r="C282" s="73"/>
      <c r="D282" s="133"/>
      <c r="E282" s="72"/>
      <c r="F282" s="204"/>
    </row>
    <row r="283" spans="3:6" ht="18">
      <c r="C283" s="73"/>
      <c r="D283" s="133"/>
      <c r="E283" s="72"/>
      <c r="F283" s="204"/>
    </row>
    <row r="284" spans="3:6" ht="18">
      <c r="C284" s="73"/>
      <c r="D284" s="133"/>
      <c r="E284" s="72"/>
      <c r="F284" s="204"/>
    </row>
    <row r="285" spans="3:6" ht="18">
      <c r="C285" s="73"/>
      <c r="D285" s="133"/>
      <c r="E285" s="72"/>
      <c r="F285" s="204"/>
    </row>
    <row r="286" spans="3:6" ht="18">
      <c r="C286" s="73"/>
      <c r="D286" s="133"/>
      <c r="E286" s="72"/>
      <c r="F286" s="204"/>
    </row>
    <row r="287" spans="3:6" ht="18">
      <c r="C287" s="73"/>
      <c r="D287" s="133"/>
      <c r="E287" s="72"/>
      <c r="F287" s="204"/>
    </row>
    <row r="288" spans="3:6" ht="18">
      <c r="C288" s="73"/>
      <c r="D288" s="133"/>
      <c r="E288" s="72"/>
      <c r="F288" s="204"/>
    </row>
    <row r="289" spans="3:6" ht="18">
      <c r="C289" s="73"/>
      <c r="D289" s="133"/>
      <c r="E289" s="72"/>
      <c r="F289" s="204"/>
    </row>
    <row r="290" spans="3:6" ht="18">
      <c r="C290" s="73"/>
      <c r="D290" s="133"/>
      <c r="E290" s="72"/>
      <c r="F290" s="204"/>
    </row>
    <row r="291" spans="3:6" ht="18">
      <c r="C291" s="73"/>
      <c r="D291" s="133"/>
      <c r="E291" s="72"/>
      <c r="F291" s="204"/>
    </row>
    <row r="292" spans="3:6" ht="18">
      <c r="C292" s="73"/>
      <c r="D292" s="133"/>
      <c r="E292" s="72"/>
      <c r="F292" s="204"/>
    </row>
    <row r="293" spans="3:6" ht="18">
      <c r="C293" s="73"/>
      <c r="D293" s="133"/>
      <c r="E293" s="72"/>
      <c r="F293" s="204"/>
    </row>
    <row r="294" spans="3:6" ht="18">
      <c r="C294" s="73"/>
      <c r="D294" s="133"/>
      <c r="E294" s="72"/>
      <c r="F294" s="204"/>
    </row>
    <row r="295" spans="3:6" ht="18">
      <c r="C295" s="73"/>
      <c r="D295" s="133"/>
      <c r="E295" s="72"/>
      <c r="F295" s="204"/>
    </row>
    <row r="296" spans="3:6" ht="18">
      <c r="C296" s="73"/>
      <c r="D296" s="133"/>
      <c r="E296" s="72"/>
      <c r="F296" s="204"/>
    </row>
    <row r="297" spans="3:6" ht="18">
      <c r="C297" s="73"/>
      <c r="D297" s="133"/>
      <c r="E297" s="72"/>
      <c r="F297" s="204"/>
    </row>
    <row r="298" spans="3:6" ht="18">
      <c r="C298" s="73"/>
      <c r="D298" s="133"/>
      <c r="E298" s="72"/>
      <c r="F298" s="204"/>
    </row>
    <row r="299" spans="3:6" ht="18">
      <c r="C299" s="73"/>
      <c r="D299" s="133"/>
      <c r="E299" s="72"/>
      <c r="F299" s="204"/>
    </row>
    <row r="300" spans="3:6" ht="18">
      <c r="C300" s="73"/>
      <c r="D300" s="133"/>
      <c r="E300" s="72"/>
      <c r="F300" s="204"/>
    </row>
    <row r="301" spans="3:6" ht="18">
      <c r="C301" s="73"/>
      <c r="D301" s="133"/>
      <c r="E301" s="72"/>
      <c r="F301" s="204"/>
    </row>
    <row r="302" spans="3:6" ht="18">
      <c r="C302" s="73"/>
      <c r="D302" s="133"/>
      <c r="E302" s="72"/>
      <c r="F302" s="204"/>
    </row>
    <row r="303" spans="3:6" ht="18">
      <c r="C303" s="73"/>
      <c r="D303" s="133"/>
      <c r="E303" s="72"/>
      <c r="F303" s="204"/>
    </row>
    <row r="304" spans="3:6" ht="18">
      <c r="C304" s="73"/>
      <c r="D304" s="133"/>
      <c r="E304" s="72"/>
      <c r="F304" s="204"/>
    </row>
    <row r="305" spans="3:6" ht="18">
      <c r="C305" s="73"/>
      <c r="D305" s="133"/>
      <c r="E305" s="72"/>
      <c r="F305" s="204"/>
    </row>
    <row r="306" spans="3:6" ht="18">
      <c r="C306" s="73"/>
      <c r="D306" s="133"/>
      <c r="E306" s="72"/>
      <c r="F306" s="204"/>
    </row>
    <row r="307" spans="3:6" ht="18">
      <c r="C307" s="73"/>
      <c r="D307" s="133"/>
      <c r="E307" s="72"/>
      <c r="F307" s="204"/>
    </row>
    <row r="308" spans="3:6" ht="18">
      <c r="C308" s="73"/>
      <c r="D308" s="133"/>
      <c r="E308" s="72"/>
      <c r="F308" s="204"/>
    </row>
    <row r="309" spans="3:6" ht="18">
      <c r="C309" s="73"/>
      <c r="D309" s="133"/>
      <c r="E309" s="72"/>
      <c r="F309" s="204"/>
    </row>
    <row r="310" spans="3:6" ht="18">
      <c r="C310" s="73"/>
      <c r="D310" s="133"/>
      <c r="E310" s="72"/>
      <c r="F310" s="204"/>
    </row>
    <row r="311" spans="3:6" ht="18">
      <c r="C311" s="73"/>
      <c r="D311" s="133"/>
      <c r="E311" s="72"/>
      <c r="F311" s="204"/>
    </row>
    <row r="312" spans="3:6" ht="18">
      <c r="C312" s="73"/>
      <c r="D312" s="133"/>
      <c r="E312" s="72"/>
      <c r="F312" s="204"/>
    </row>
    <row r="313" spans="3:6" ht="18">
      <c r="C313" s="73"/>
      <c r="D313" s="133"/>
      <c r="E313" s="72"/>
      <c r="F313" s="204"/>
    </row>
    <row r="314" spans="3:6" ht="18">
      <c r="C314" s="73"/>
      <c r="D314" s="133"/>
      <c r="E314" s="72"/>
      <c r="F314" s="204"/>
    </row>
    <row r="315" spans="3:6" ht="18">
      <c r="C315" s="73"/>
      <c r="D315" s="133"/>
      <c r="E315" s="72"/>
      <c r="F315" s="204"/>
    </row>
    <row r="316" spans="3:6" ht="18">
      <c r="C316" s="73"/>
      <c r="D316" s="133"/>
      <c r="E316" s="72"/>
      <c r="F316" s="204"/>
    </row>
    <row r="317" spans="3:6" ht="18">
      <c r="C317" s="73"/>
      <c r="D317" s="133"/>
      <c r="E317" s="72"/>
      <c r="F317" s="204"/>
    </row>
    <row r="318" spans="3:6" ht="18">
      <c r="C318" s="73"/>
      <c r="D318" s="133"/>
      <c r="E318" s="72"/>
      <c r="F318" s="204"/>
    </row>
    <row r="319" spans="3:6" ht="18">
      <c r="C319" s="73"/>
      <c r="D319" s="133"/>
      <c r="E319" s="72"/>
      <c r="F319" s="204"/>
    </row>
    <row r="320" spans="3:6" ht="18">
      <c r="C320" s="73"/>
      <c r="D320" s="133"/>
      <c r="E320" s="72"/>
      <c r="F320" s="204"/>
    </row>
    <row r="321" spans="3:6" ht="18">
      <c r="C321" s="73"/>
      <c r="D321" s="133"/>
      <c r="E321" s="72"/>
      <c r="F321" s="204"/>
    </row>
    <row r="322" spans="3:6" ht="18">
      <c r="C322" s="73"/>
      <c r="D322" s="133"/>
      <c r="E322" s="72"/>
      <c r="F322" s="204"/>
    </row>
    <row r="323" spans="3:6" ht="18">
      <c r="C323" s="73"/>
      <c r="D323" s="133"/>
      <c r="E323" s="72"/>
      <c r="F323" s="204"/>
    </row>
    <row r="324" spans="3:6" ht="18">
      <c r="C324" s="73"/>
      <c r="D324" s="133"/>
      <c r="E324" s="72"/>
      <c r="F324" s="204"/>
    </row>
    <row r="325" spans="3:6" ht="18">
      <c r="C325" s="73"/>
      <c r="D325" s="133"/>
      <c r="E325" s="72"/>
      <c r="F325" s="204"/>
    </row>
    <row r="326" spans="3:6" ht="18">
      <c r="C326" s="73"/>
      <c r="D326" s="133"/>
      <c r="E326" s="72"/>
      <c r="F326" s="204"/>
    </row>
    <row r="327" spans="3:6" ht="18">
      <c r="C327" s="73"/>
      <c r="D327" s="133"/>
      <c r="E327" s="72"/>
      <c r="F327" s="204"/>
    </row>
    <row r="328" spans="3:6" ht="18">
      <c r="C328" s="73"/>
      <c r="D328" s="133"/>
      <c r="E328" s="72"/>
      <c r="F328" s="204"/>
    </row>
    <row r="329" spans="3:6" ht="18">
      <c r="C329" s="73"/>
      <c r="D329" s="133"/>
      <c r="E329" s="72"/>
      <c r="F329" s="204"/>
    </row>
    <row r="330" spans="3:6" ht="18">
      <c r="C330" s="73"/>
      <c r="D330" s="133"/>
      <c r="E330" s="72"/>
      <c r="F330" s="204"/>
    </row>
    <row r="331" spans="3:6" ht="18">
      <c r="C331" s="73"/>
      <c r="D331" s="133"/>
      <c r="E331" s="72"/>
      <c r="F331" s="204"/>
    </row>
    <row r="332" spans="3:6" ht="18">
      <c r="C332" s="73"/>
      <c r="D332" s="133"/>
      <c r="E332" s="72"/>
      <c r="F332" s="204"/>
    </row>
    <row r="333" spans="3:6" ht="18">
      <c r="C333" s="73"/>
      <c r="D333" s="133"/>
      <c r="E333" s="72"/>
      <c r="F333" s="204"/>
    </row>
    <row r="334" spans="3:6" ht="18">
      <c r="C334" s="73"/>
      <c r="D334" s="133"/>
      <c r="E334" s="72"/>
      <c r="F334" s="204"/>
    </row>
    <row r="335" spans="3:6" ht="18">
      <c r="C335" s="73"/>
      <c r="D335" s="133"/>
      <c r="E335" s="72"/>
      <c r="F335" s="204"/>
    </row>
    <row r="336" spans="3:6" ht="18">
      <c r="C336" s="73"/>
      <c r="D336" s="133"/>
      <c r="E336" s="72"/>
      <c r="F336" s="204"/>
    </row>
    <row r="337" spans="3:6" ht="18">
      <c r="C337" s="73"/>
      <c r="D337" s="133"/>
      <c r="E337" s="72"/>
      <c r="F337" s="204"/>
    </row>
    <row r="338" spans="3:6" ht="18">
      <c r="C338" s="73"/>
      <c r="D338" s="133"/>
      <c r="E338" s="72"/>
      <c r="F338" s="204"/>
    </row>
    <row r="339" spans="3:6" ht="18">
      <c r="C339" s="73"/>
      <c r="D339" s="133"/>
      <c r="E339" s="72"/>
      <c r="F339" s="204"/>
    </row>
    <row r="340" spans="3:6" ht="18">
      <c r="C340" s="73"/>
      <c r="D340" s="133"/>
      <c r="E340" s="72"/>
      <c r="F340" s="204"/>
    </row>
    <row r="341" spans="3:6" ht="18">
      <c r="C341" s="73"/>
      <c r="D341" s="133"/>
      <c r="E341" s="72"/>
      <c r="F341" s="204"/>
    </row>
    <row r="342" spans="3:6" ht="18">
      <c r="C342" s="73"/>
      <c r="D342" s="133"/>
      <c r="E342" s="72"/>
      <c r="F342" s="204"/>
    </row>
    <row r="343" spans="3:6" ht="18">
      <c r="C343" s="73"/>
      <c r="D343" s="133"/>
      <c r="E343" s="72"/>
      <c r="F343" s="204"/>
    </row>
    <row r="344" spans="3:6" ht="18">
      <c r="C344" s="73"/>
      <c r="D344" s="133"/>
      <c r="E344" s="72"/>
      <c r="F344" s="204"/>
    </row>
    <row r="345" spans="3:6" ht="18">
      <c r="C345" s="73"/>
      <c r="D345" s="133"/>
      <c r="E345" s="72"/>
      <c r="F345" s="204"/>
    </row>
    <row r="346" spans="3:6" ht="18">
      <c r="C346" s="73"/>
      <c r="D346" s="133"/>
      <c r="E346" s="72"/>
      <c r="F346" s="204"/>
    </row>
    <row r="347" spans="3:6" ht="18">
      <c r="C347" s="73"/>
      <c r="D347" s="133"/>
      <c r="E347" s="72"/>
      <c r="F347" s="204"/>
    </row>
    <row r="348" spans="3:6" ht="18">
      <c r="C348" s="73"/>
      <c r="D348" s="133"/>
      <c r="E348" s="72"/>
      <c r="F348" s="204"/>
    </row>
    <row r="349" spans="3:6" ht="18">
      <c r="C349" s="73"/>
      <c r="D349" s="133"/>
      <c r="E349" s="72"/>
      <c r="F349" s="204"/>
    </row>
    <row r="350" spans="3:6" ht="18">
      <c r="C350" s="73"/>
      <c r="D350" s="133"/>
      <c r="E350" s="72"/>
      <c r="F350" s="204"/>
    </row>
    <row r="351" spans="3:6" ht="18">
      <c r="C351" s="73"/>
      <c r="D351" s="133"/>
      <c r="E351" s="72"/>
      <c r="F351" s="204"/>
    </row>
    <row r="352" spans="3:6" ht="18">
      <c r="C352" s="73"/>
      <c r="D352" s="133"/>
      <c r="E352" s="72"/>
      <c r="F352" s="204"/>
    </row>
    <row r="353" spans="3:6" ht="18">
      <c r="C353" s="73"/>
      <c r="D353" s="133"/>
      <c r="E353" s="72"/>
      <c r="F353" s="204"/>
    </row>
    <row r="354" spans="3:6" ht="18">
      <c r="C354" s="73"/>
      <c r="D354" s="133"/>
      <c r="E354" s="72"/>
      <c r="F354" s="204"/>
    </row>
    <row r="355" spans="3:6" ht="18">
      <c r="C355" s="73"/>
      <c r="D355" s="133"/>
      <c r="E355" s="72"/>
      <c r="F355" s="204"/>
    </row>
    <row r="356" spans="3:6" ht="18">
      <c r="C356" s="73"/>
      <c r="D356" s="133"/>
      <c r="E356" s="72"/>
      <c r="F356" s="204"/>
    </row>
    <row r="357" spans="3:6" ht="18">
      <c r="C357" s="73"/>
      <c r="D357" s="133"/>
      <c r="E357" s="72"/>
      <c r="F357" s="204"/>
    </row>
    <row r="358" spans="3:6" ht="18">
      <c r="C358" s="73"/>
      <c r="D358" s="133"/>
      <c r="E358" s="72"/>
      <c r="F358" s="204"/>
    </row>
    <row r="359" spans="3:6" ht="18">
      <c r="C359" s="73"/>
      <c r="D359" s="133"/>
      <c r="E359" s="72"/>
      <c r="F359" s="204"/>
    </row>
    <row r="360" spans="3:6" ht="18">
      <c r="C360" s="73"/>
      <c r="D360" s="133"/>
      <c r="E360" s="72"/>
      <c r="F360" s="204"/>
    </row>
    <row r="361" spans="3:6" ht="18">
      <c r="C361" s="73"/>
      <c r="D361" s="133"/>
      <c r="E361" s="72"/>
      <c r="F361" s="204"/>
    </row>
    <row r="362" spans="3:6" ht="18">
      <c r="C362" s="73"/>
      <c r="D362" s="133"/>
      <c r="E362" s="72"/>
      <c r="F362" s="204"/>
    </row>
    <row r="363" spans="3:6" ht="18">
      <c r="C363" s="73"/>
      <c r="D363" s="133"/>
      <c r="E363" s="72"/>
      <c r="F363" s="204"/>
    </row>
    <row r="364" spans="3:6" ht="18">
      <c r="C364" s="73"/>
      <c r="D364" s="133"/>
      <c r="E364" s="72"/>
      <c r="F364" s="204"/>
    </row>
    <row r="365" spans="3:6" ht="18">
      <c r="C365" s="73"/>
      <c r="D365" s="133"/>
      <c r="E365" s="72"/>
      <c r="F365" s="204"/>
    </row>
    <row r="366" spans="3:6" ht="18">
      <c r="C366" s="73"/>
      <c r="D366" s="133"/>
      <c r="E366" s="72"/>
      <c r="F366" s="204"/>
    </row>
    <row r="367" spans="3:6" ht="18">
      <c r="C367" s="73"/>
      <c r="D367" s="133"/>
      <c r="E367" s="72"/>
      <c r="F367" s="204"/>
    </row>
    <row r="368" spans="3:6" ht="18">
      <c r="C368" s="73"/>
      <c r="D368" s="133"/>
      <c r="E368" s="72"/>
      <c r="F368" s="204"/>
    </row>
    <row r="369" spans="3:6" ht="18">
      <c r="C369" s="73"/>
      <c r="D369" s="133"/>
      <c r="E369" s="72"/>
      <c r="F369" s="204"/>
    </row>
    <row r="370" spans="3:6" ht="18">
      <c r="C370" s="73"/>
      <c r="D370" s="133"/>
      <c r="E370" s="72"/>
      <c r="F370" s="204"/>
    </row>
    <row r="371" spans="3:6" ht="18">
      <c r="C371" s="73"/>
      <c r="D371" s="133"/>
      <c r="E371" s="72"/>
      <c r="F371" s="204"/>
    </row>
    <row r="372" spans="3:6" ht="18">
      <c r="C372" s="73"/>
      <c r="D372" s="133"/>
      <c r="E372" s="72"/>
      <c r="F372" s="204"/>
    </row>
    <row r="373" spans="3:6" ht="18">
      <c r="C373" s="73"/>
      <c r="D373" s="133"/>
      <c r="E373" s="72"/>
      <c r="F373" s="204"/>
    </row>
    <row r="374" spans="3:6" ht="18">
      <c r="C374" s="73"/>
      <c r="D374" s="133"/>
      <c r="E374" s="72"/>
      <c r="F374" s="204"/>
    </row>
    <row r="375" spans="3:6" ht="18">
      <c r="C375" s="73"/>
      <c r="D375" s="133"/>
      <c r="E375" s="72"/>
      <c r="F375" s="204"/>
    </row>
    <row r="376" spans="3:6" ht="18">
      <c r="C376" s="73"/>
      <c r="D376" s="133"/>
      <c r="E376" s="72"/>
      <c r="F376" s="204"/>
    </row>
    <row r="377" spans="3:6" ht="18">
      <c r="C377" s="73"/>
      <c r="D377" s="133"/>
      <c r="E377" s="72"/>
      <c r="F377" s="204"/>
    </row>
    <row r="378" spans="3:6" ht="18">
      <c r="C378" s="73"/>
      <c r="D378" s="133"/>
      <c r="E378" s="72"/>
      <c r="F378" s="204"/>
    </row>
    <row r="379" spans="3:6" ht="18">
      <c r="C379" s="73"/>
      <c r="D379" s="133"/>
      <c r="E379" s="72"/>
      <c r="F379" s="204"/>
    </row>
    <row r="380" spans="3:6" ht="18">
      <c r="C380" s="73"/>
      <c r="D380" s="133"/>
      <c r="E380" s="72"/>
      <c r="F380" s="204"/>
    </row>
    <row r="381" spans="3:6" ht="18">
      <c r="C381" s="73"/>
      <c r="D381" s="133"/>
      <c r="E381" s="72"/>
      <c r="F381" s="204"/>
    </row>
    <row r="382" spans="3:6" ht="18">
      <c r="C382" s="73"/>
      <c r="D382" s="133"/>
      <c r="E382" s="72"/>
      <c r="F382" s="204"/>
    </row>
    <row r="383" spans="3:6" ht="18">
      <c r="C383" s="73"/>
      <c r="D383" s="133"/>
      <c r="E383" s="72"/>
      <c r="F383" s="204"/>
    </row>
    <row r="384" spans="3:6" ht="18">
      <c r="C384" s="73"/>
      <c r="D384" s="133"/>
      <c r="E384" s="72"/>
      <c r="F384" s="204"/>
    </row>
    <row r="385" spans="3:6" ht="18">
      <c r="C385" s="73"/>
      <c r="D385" s="133"/>
      <c r="E385" s="72"/>
      <c r="F385" s="204"/>
    </row>
    <row r="386" spans="3:6" ht="18">
      <c r="C386" s="73"/>
      <c r="D386" s="133"/>
      <c r="E386" s="72"/>
      <c r="F386" s="204"/>
    </row>
    <row r="387" spans="3:6" ht="18">
      <c r="C387" s="73"/>
      <c r="D387" s="133"/>
      <c r="E387" s="72"/>
      <c r="F387" s="204"/>
    </row>
    <row r="388" spans="3:6" ht="18">
      <c r="C388" s="73"/>
      <c r="D388" s="133"/>
      <c r="E388" s="72"/>
      <c r="F388" s="204"/>
    </row>
    <row r="389" spans="3:6" ht="18">
      <c r="C389" s="73"/>
      <c r="D389" s="133"/>
      <c r="E389" s="72"/>
      <c r="F389" s="204"/>
    </row>
    <row r="390" spans="3:6" ht="18">
      <c r="C390" s="73"/>
      <c r="D390" s="133"/>
      <c r="E390" s="72"/>
      <c r="F390" s="204"/>
    </row>
    <row r="391" spans="3:6" ht="18">
      <c r="C391" s="73"/>
      <c r="D391" s="133"/>
      <c r="E391" s="72"/>
      <c r="F391" s="204"/>
    </row>
    <row r="392" spans="3:6" ht="18">
      <c r="C392" s="73"/>
      <c r="D392" s="133"/>
      <c r="E392" s="72"/>
      <c r="F392" s="204"/>
    </row>
    <row r="393" spans="3:6" ht="18">
      <c r="C393" s="73"/>
      <c r="D393" s="133"/>
      <c r="E393" s="72"/>
      <c r="F393" s="204"/>
    </row>
    <row r="394" spans="3:6" ht="18">
      <c r="C394" s="73"/>
      <c r="D394" s="133"/>
      <c r="E394" s="72"/>
      <c r="F394" s="204"/>
    </row>
    <row r="395" spans="3:6" ht="18">
      <c r="C395" s="73"/>
      <c r="D395" s="133"/>
      <c r="E395" s="72"/>
      <c r="F395" s="204"/>
    </row>
    <row r="396" spans="3:6" ht="18">
      <c r="C396" s="73"/>
      <c r="D396" s="133"/>
      <c r="E396" s="72"/>
      <c r="F396" s="204"/>
    </row>
    <row r="397" spans="3:6" ht="18">
      <c r="C397" s="73"/>
      <c r="D397" s="133"/>
      <c r="E397" s="72"/>
      <c r="F397" s="204"/>
    </row>
    <row r="398" spans="3:6" ht="18">
      <c r="C398" s="73"/>
      <c r="D398" s="133"/>
      <c r="E398" s="72"/>
      <c r="F398" s="204"/>
    </row>
    <row r="399" spans="3:6" ht="18">
      <c r="C399" s="73"/>
      <c r="D399" s="133"/>
      <c r="E399" s="72"/>
      <c r="F399" s="204"/>
    </row>
    <row r="400" spans="3:6" ht="18">
      <c r="C400" s="73"/>
      <c r="D400" s="133"/>
      <c r="E400" s="72"/>
      <c r="F400" s="204"/>
    </row>
    <row r="401" spans="3:6" ht="18">
      <c r="C401" s="73"/>
      <c r="D401" s="133"/>
      <c r="E401" s="72"/>
      <c r="F401" s="204"/>
    </row>
    <row r="402" spans="3:6" ht="18">
      <c r="C402" s="73"/>
      <c r="D402" s="133"/>
      <c r="E402" s="72"/>
      <c r="F402" s="204"/>
    </row>
    <row r="403" spans="3:6" ht="18">
      <c r="C403" s="73"/>
      <c r="D403" s="133"/>
      <c r="E403" s="72"/>
      <c r="F403" s="204"/>
    </row>
    <row r="404" spans="3:6" ht="18">
      <c r="C404" s="73"/>
      <c r="D404" s="133"/>
      <c r="E404" s="72"/>
      <c r="F404" s="204"/>
    </row>
    <row r="405" spans="3:6" ht="18">
      <c r="C405" s="73"/>
      <c r="D405" s="133"/>
      <c r="E405" s="72"/>
      <c r="F405" s="204"/>
    </row>
    <row r="406" spans="3:6" ht="18">
      <c r="C406" s="73"/>
      <c r="D406" s="133"/>
      <c r="E406" s="72"/>
      <c r="F406" s="204"/>
    </row>
    <row r="407" spans="3:6" ht="18">
      <c r="C407" s="73"/>
      <c r="D407" s="133"/>
      <c r="E407" s="72"/>
      <c r="F407" s="204"/>
    </row>
    <row r="408" spans="3:6" ht="18">
      <c r="C408" s="73"/>
      <c r="D408" s="133"/>
      <c r="E408" s="72"/>
      <c r="F408" s="204"/>
    </row>
    <row r="409" spans="3:6" ht="18">
      <c r="C409" s="73"/>
      <c r="D409" s="133"/>
      <c r="E409" s="72"/>
      <c r="F409" s="204"/>
    </row>
    <row r="410" spans="3:6" ht="18">
      <c r="C410" s="73"/>
      <c r="D410" s="133"/>
      <c r="E410" s="72"/>
      <c r="F410" s="204"/>
    </row>
    <row r="411" spans="3:6" ht="18">
      <c r="C411" s="73"/>
      <c r="D411" s="133"/>
      <c r="E411" s="72"/>
      <c r="F411" s="204"/>
    </row>
    <row r="412" spans="3:6" ht="18">
      <c r="C412" s="73"/>
      <c r="D412" s="133"/>
      <c r="E412" s="72"/>
      <c r="F412" s="204"/>
    </row>
    <row r="413" spans="3:6" ht="18">
      <c r="C413" s="73"/>
      <c r="D413" s="133"/>
      <c r="E413" s="72"/>
      <c r="F413" s="204"/>
    </row>
    <row r="414" spans="3:6" ht="18">
      <c r="C414" s="73"/>
      <c r="D414" s="133"/>
      <c r="E414" s="72"/>
      <c r="F414" s="204"/>
    </row>
    <row r="415" spans="3:6" ht="18">
      <c r="C415" s="73"/>
      <c r="D415" s="133"/>
      <c r="E415" s="72"/>
      <c r="F415" s="204"/>
    </row>
    <row r="416" spans="3:6" ht="18">
      <c r="C416" s="73"/>
      <c r="D416" s="133"/>
      <c r="E416" s="72"/>
      <c r="F416" s="204"/>
    </row>
    <row r="417" spans="3:6" ht="18">
      <c r="C417" s="73"/>
      <c r="D417" s="133"/>
      <c r="E417" s="72"/>
      <c r="F417" s="204"/>
    </row>
    <row r="418" spans="3:6" ht="18">
      <c r="C418" s="73"/>
      <c r="D418" s="133"/>
      <c r="E418" s="72"/>
      <c r="F418" s="204"/>
    </row>
    <row r="419" spans="3:6" ht="18">
      <c r="C419" s="73"/>
      <c r="D419" s="133"/>
      <c r="E419" s="72"/>
      <c r="F419" s="204"/>
    </row>
    <row r="420" spans="3:6" ht="18">
      <c r="C420" s="73"/>
      <c r="D420" s="133"/>
      <c r="E420" s="72"/>
      <c r="F420" s="204"/>
    </row>
    <row r="421" spans="3:6" ht="18">
      <c r="C421" s="73"/>
      <c r="D421" s="133"/>
      <c r="E421" s="72"/>
      <c r="F421" s="204"/>
    </row>
  </sheetData>
  <mergeCells count="6">
    <mergeCell ref="B36:G36"/>
    <mergeCell ref="D4:F4"/>
    <mergeCell ref="D5:F5"/>
    <mergeCell ref="B1:F1"/>
    <mergeCell ref="B2:F2"/>
    <mergeCell ref="A3:G3"/>
  </mergeCells>
  <printOptions/>
  <pageMargins left="0.91" right="0.76" top="1" bottom="1" header="0.5" footer="0.5"/>
  <pageSetup firstPageNumber="4" useFirstPageNumber="1" fitToHeight="1" fitToWidth="1" horizontalDpi="600" verticalDpi="600" orientation="portrait" paperSize="9" scale="60" r:id="rId1"/>
  <headerFooter alignWithMargins="0">
    <oddFooter>&amp;C&amp;P</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N223"/>
  <sheetViews>
    <sheetView showZeros="0" view="pageBreakPreview" zoomScale="50" zoomScaleNormal="50" zoomScaleSheetLayoutView="50" workbookViewId="0" topLeftCell="A1">
      <selection activeCell="A1" sqref="A1"/>
    </sheetView>
  </sheetViews>
  <sheetFormatPr defaultColWidth="8.88671875" defaultRowHeight="15"/>
  <cols>
    <col min="1" max="1" width="6.6640625" style="149" customWidth="1"/>
    <col min="2" max="2" width="3.77734375" style="149" hidden="1" customWidth="1"/>
    <col min="3" max="3" width="4.88671875" style="150" customWidth="1"/>
    <col min="4" max="4" width="21.88671875" style="150" customWidth="1"/>
    <col min="5" max="5" width="11.5546875" style="150" customWidth="1"/>
    <col min="6" max="6" width="14.88671875" style="150" customWidth="1"/>
    <col min="7" max="7" width="11.21484375" style="150" customWidth="1"/>
    <col min="8" max="8" width="13.99609375" style="151" customWidth="1"/>
    <col min="9" max="9" width="15.77734375" style="151" customWidth="1"/>
    <col min="10" max="10" width="14.10546875" style="146" customWidth="1"/>
    <col min="11" max="11" width="13.88671875" style="150" customWidth="1"/>
    <col min="12" max="12" width="15.4453125" style="151" customWidth="1"/>
    <col min="13" max="13" width="8.3359375" style="150" customWidth="1"/>
    <col min="14" max="14" width="9.4453125" style="150" bestFit="1" customWidth="1"/>
    <col min="15" max="16384" width="7.3359375" style="150" customWidth="1"/>
  </cols>
  <sheetData>
    <row r="1" spans="1:12" ht="39.75" customHeight="1">
      <c r="A1" s="47" t="s">
        <v>150</v>
      </c>
      <c r="B1" s="5"/>
      <c r="C1" s="5"/>
      <c r="D1" s="5"/>
      <c r="E1" s="5"/>
      <c r="F1" s="5"/>
      <c r="G1" s="5"/>
      <c r="H1" s="5"/>
      <c r="I1" s="5"/>
      <c r="J1" s="5"/>
      <c r="K1" s="5"/>
      <c r="L1" s="5"/>
    </row>
    <row r="2" spans="1:12" ht="6" customHeight="1">
      <c r="A2" s="238"/>
      <c r="B2" s="239"/>
      <c r="C2" s="240"/>
      <c r="D2" s="240"/>
      <c r="E2" s="240"/>
      <c r="F2" s="240"/>
      <c r="G2" s="240"/>
      <c r="H2" s="241"/>
      <c r="I2" s="241"/>
      <c r="J2" s="242"/>
      <c r="K2" s="243"/>
      <c r="L2" s="244"/>
    </row>
    <row r="3" spans="1:12" ht="22.5">
      <c r="A3" s="245" t="s">
        <v>226</v>
      </c>
      <c r="B3" s="245"/>
      <c r="C3" s="245"/>
      <c r="D3" s="245"/>
      <c r="E3" s="245"/>
      <c r="F3" s="245"/>
      <c r="G3" s="245"/>
      <c r="H3" s="245"/>
      <c r="I3" s="245"/>
      <c r="J3" s="245"/>
      <c r="K3" s="239"/>
      <c r="L3" s="244"/>
    </row>
    <row r="4" spans="1:12" ht="6.75" customHeight="1">
      <c r="A4" s="239"/>
      <c r="B4" s="239"/>
      <c r="C4" s="240"/>
      <c r="D4" s="240"/>
      <c r="E4" s="240"/>
      <c r="F4" s="240"/>
      <c r="G4" s="240"/>
      <c r="H4" s="241"/>
      <c r="I4" s="241"/>
      <c r="J4" s="246"/>
      <c r="K4" s="247"/>
      <c r="L4" s="248"/>
    </row>
    <row r="5" spans="1:12" s="151" customFormat="1" ht="8.25" customHeight="1" hidden="1">
      <c r="A5" s="249"/>
      <c r="B5" s="249"/>
      <c r="C5" s="250"/>
      <c r="D5" s="250"/>
      <c r="E5" s="250"/>
      <c r="F5" s="250"/>
      <c r="G5" s="250"/>
      <c r="H5" s="33"/>
      <c r="I5" s="33"/>
      <c r="J5" s="33"/>
      <c r="K5" s="245"/>
      <c r="L5" s="251"/>
    </row>
    <row r="6" spans="1:12" s="151" customFormat="1" ht="1.5" customHeight="1">
      <c r="A6" s="249"/>
      <c r="B6" s="249"/>
      <c r="C6" s="241"/>
      <c r="D6" s="241"/>
      <c r="E6" s="241"/>
      <c r="F6" s="241"/>
      <c r="G6" s="241"/>
      <c r="H6" s="248"/>
      <c r="I6" s="248"/>
      <c r="J6" s="252"/>
      <c r="K6" s="253"/>
      <c r="L6" s="248"/>
    </row>
    <row r="7" spans="1:12" s="151" customFormat="1" ht="22.5" hidden="1">
      <c r="A7" s="249"/>
      <c r="B7" s="249"/>
      <c r="C7" s="241"/>
      <c r="D7" s="241"/>
      <c r="E7" s="241"/>
      <c r="F7" s="241"/>
      <c r="G7" s="241"/>
      <c r="H7" s="248"/>
      <c r="I7" s="248"/>
      <c r="J7" s="252"/>
      <c r="K7" s="253"/>
      <c r="L7" s="248"/>
    </row>
    <row r="8" spans="1:12" s="151" customFormat="1" ht="35.25" customHeight="1">
      <c r="A8" s="254" t="s">
        <v>139</v>
      </c>
      <c r="B8" s="249"/>
      <c r="C8" s="241"/>
      <c r="D8" s="241"/>
      <c r="E8" s="241"/>
      <c r="F8" s="241"/>
      <c r="G8" s="241"/>
      <c r="H8" s="248"/>
      <c r="I8" s="248"/>
      <c r="J8" s="252"/>
      <c r="K8" s="253"/>
      <c r="L8" s="248"/>
    </row>
    <row r="9" spans="1:12" s="151" customFormat="1" ht="30.75" customHeight="1">
      <c r="A9" s="249" t="s">
        <v>109</v>
      </c>
      <c r="B9" s="249" t="s">
        <v>58</v>
      </c>
      <c r="C9" s="255" t="s">
        <v>98</v>
      </c>
      <c r="D9" s="241"/>
      <c r="E9" s="241"/>
      <c r="F9" s="241"/>
      <c r="G9" s="241"/>
      <c r="H9" s="248"/>
      <c r="I9" s="248"/>
      <c r="J9" s="252"/>
      <c r="K9" s="253"/>
      <c r="L9" s="248"/>
    </row>
    <row r="10" spans="1:12" s="151" customFormat="1" ht="78.75" customHeight="1">
      <c r="A10" s="256"/>
      <c r="B10" s="249"/>
      <c r="C10" s="474" t="s">
        <v>208</v>
      </c>
      <c r="D10" s="482"/>
      <c r="E10" s="482"/>
      <c r="F10" s="482"/>
      <c r="G10" s="482"/>
      <c r="H10" s="482"/>
      <c r="I10" s="482"/>
      <c r="J10" s="482"/>
      <c r="K10" s="482"/>
      <c r="L10" s="482"/>
    </row>
    <row r="11" spans="1:12" s="151" customFormat="1" ht="24.75" customHeight="1">
      <c r="A11" s="249" t="s">
        <v>110</v>
      </c>
      <c r="B11" s="249"/>
      <c r="C11" s="255" t="s">
        <v>137</v>
      </c>
      <c r="D11" s="258"/>
      <c r="E11" s="258"/>
      <c r="F11" s="258"/>
      <c r="G11" s="258"/>
      <c r="H11" s="258"/>
      <c r="I11" s="258"/>
      <c r="J11" s="258"/>
      <c r="K11" s="258"/>
      <c r="L11" s="258"/>
    </row>
    <row r="12" spans="1:12" s="146" customFormat="1" ht="79.5" customHeight="1">
      <c r="A12" s="259"/>
      <c r="B12" s="259"/>
      <c r="C12" s="474" t="s">
        <v>209</v>
      </c>
      <c r="D12" s="474"/>
      <c r="E12" s="474"/>
      <c r="F12" s="474"/>
      <c r="G12" s="474"/>
      <c r="H12" s="474"/>
      <c r="I12" s="474"/>
      <c r="J12" s="474"/>
      <c r="K12" s="474"/>
      <c r="L12" s="474"/>
    </row>
    <row r="13" spans="1:12" s="146" customFormat="1" ht="18" customHeight="1">
      <c r="A13" s="259"/>
      <c r="B13" s="259"/>
      <c r="C13" s="474"/>
      <c r="D13" s="474"/>
      <c r="E13" s="474"/>
      <c r="F13" s="474"/>
      <c r="G13" s="474"/>
      <c r="H13" s="474"/>
      <c r="I13" s="474"/>
      <c r="J13" s="474"/>
      <c r="K13" s="474"/>
      <c r="L13" s="474"/>
    </row>
    <row r="14" spans="1:13" s="146" customFormat="1" ht="25.5" customHeight="1">
      <c r="A14" s="259"/>
      <c r="B14" s="259"/>
      <c r="C14" s="417" t="s">
        <v>210</v>
      </c>
      <c r="D14" s="417"/>
      <c r="E14" s="417"/>
      <c r="F14" s="417"/>
      <c r="G14" s="417"/>
      <c r="H14" s="417"/>
      <c r="I14" s="417"/>
      <c r="J14" s="417"/>
      <c r="K14" s="417"/>
      <c r="L14" s="417"/>
      <c r="M14" s="152"/>
    </row>
    <row r="15" spans="1:13" s="146" customFormat="1" ht="25.5" customHeight="1">
      <c r="A15" s="259"/>
      <c r="B15" s="259"/>
      <c r="C15" s="417" t="s">
        <v>211</v>
      </c>
      <c r="D15" s="417"/>
      <c r="E15" s="417"/>
      <c r="F15" s="417"/>
      <c r="G15" s="417"/>
      <c r="H15" s="417"/>
      <c r="I15" s="417"/>
      <c r="J15" s="417"/>
      <c r="K15" s="417"/>
      <c r="L15" s="417"/>
      <c r="M15" s="152"/>
    </row>
    <row r="16" spans="1:13" s="146" customFormat="1" ht="25.5" customHeight="1">
      <c r="A16" s="259"/>
      <c r="B16" s="259"/>
      <c r="C16" s="417" t="s">
        <v>212</v>
      </c>
      <c r="D16" s="417"/>
      <c r="E16" s="417"/>
      <c r="F16" s="417"/>
      <c r="G16" s="417"/>
      <c r="H16" s="417"/>
      <c r="I16" s="417"/>
      <c r="J16" s="417"/>
      <c r="K16" s="417"/>
      <c r="L16" s="417"/>
      <c r="M16" s="152"/>
    </row>
    <row r="17" spans="1:13" s="146" customFormat="1" ht="25.5" customHeight="1">
      <c r="A17" s="259"/>
      <c r="B17" s="259"/>
      <c r="C17" s="417" t="s">
        <v>213</v>
      </c>
      <c r="D17" s="417"/>
      <c r="E17" s="417"/>
      <c r="F17" s="417"/>
      <c r="G17" s="417"/>
      <c r="H17" s="417"/>
      <c r="I17" s="417"/>
      <c r="J17" s="417"/>
      <c r="K17" s="417"/>
      <c r="L17" s="417"/>
      <c r="M17" s="152"/>
    </row>
    <row r="18" spans="1:13" s="146" customFormat="1" ht="25.5" customHeight="1">
      <c r="A18" s="259"/>
      <c r="B18" s="259"/>
      <c r="C18" s="417" t="s">
        <v>215</v>
      </c>
      <c r="D18" s="417"/>
      <c r="E18" s="417"/>
      <c r="F18" s="417"/>
      <c r="G18" s="417"/>
      <c r="H18" s="417"/>
      <c r="I18" s="417"/>
      <c r="J18" s="417"/>
      <c r="K18" s="417"/>
      <c r="L18" s="417"/>
      <c r="M18" s="152"/>
    </row>
    <row r="19" spans="1:13" s="146" customFormat="1" ht="25.5" customHeight="1">
      <c r="A19" s="259"/>
      <c r="B19" s="259"/>
      <c r="C19" s="417" t="s">
        <v>216</v>
      </c>
      <c r="D19" s="417"/>
      <c r="E19" s="417"/>
      <c r="F19" s="417"/>
      <c r="G19" s="417"/>
      <c r="H19" s="417"/>
      <c r="I19" s="417"/>
      <c r="J19" s="417"/>
      <c r="K19" s="417"/>
      <c r="L19" s="417"/>
      <c r="M19" s="152"/>
    </row>
    <row r="20" spans="1:13" s="146" customFormat="1" ht="25.5" customHeight="1">
      <c r="A20" s="259"/>
      <c r="B20" s="259"/>
      <c r="C20" s="417" t="s">
        <v>214</v>
      </c>
      <c r="D20" s="417"/>
      <c r="E20" s="417"/>
      <c r="F20" s="417"/>
      <c r="G20" s="417"/>
      <c r="H20" s="417"/>
      <c r="I20" s="417"/>
      <c r="J20" s="417"/>
      <c r="K20" s="417"/>
      <c r="L20" s="417"/>
      <c r="M20" s="152"/>
    </row>
    <row r="21" spans="1:13" s="146" customFormat="1" ht="25.5" customHeight="1">
      <c r="A21" s="259"/>
      <c r="B21" s="259"/>
      <c r="C21" s="417" t="s">
        <v>217</v>
      </c>
      <c r="D21" s="417"/>
      <c r="E21" s="417"/>
      <c r="F21" s="417"/>
      <c r="G21" s="417"/>
      <c r="H21" s="417"/>
      <c r="I21" s="417"/>
      <c r="J21" s="417"/>
      <c r="K21" s="417"/>
      <c r="L21" s="417"/>
      <c r="M21" s="152"/>
    </row>
    <row r="22" spans="1:13" s="146" customFormat="1" ht="25.5" customHeight="1">
      <c r="A22" s="259"/>
      <c r="B22" s="259"/>
      <c r="C22" s="417" t="s">
        <v>218</v>
      </c>
      <c r="D22" s="417"/>
      <c r="E22" s="417"/>
      <c r="F22" s="417"/>
      <c r="G22" s="417"/>
      <c r="H22" s="417"/>
      <c r="I22" s="417"/>
      <c r="J22" s="417"/>
      <c r="K22" s="417"/>
      <c r="L22" s="417"/>
      <c r="M22" s="152"/>
    </row>
    <row r="23" spans="1:13" s="146" customFormat="1" ht="25.5" customHeight="1">
      <c r="A23" s="259"/>
      <c r="B23" s="259"/>
      <c r="C23" s="417" t="s">
        <v>219</v>
      </c>
      <c r="D23" s="417"/>
      <c r="E23" s="417"/>
      <c r="F23" s="417"/>
      <c r="G23" s="417"/>
      <c r="H23" s="417"/>
      <c r="I23" s="417"/>
      <c r="J23" s="417"/>
      <c r="K23" s="417"/>
      <c r="L23" s="417"/>
      <c r="M23" s="152"/>
    </row>
    <row r="24" spans="1:13" s="146" customFormat="1" ht="25.5" customHeight="1">
      <c r="A24" s="259"/>
      <c r="B24" s="259"/>
      <c r="C24" s="417" t="s">
        <v>230</v>
      </c>
      <c r="D24" s="237"/>
      <c r="E24" s="237"/>
      <c r="F24" s="237"/>
      <c r="G24" s="423"/>
      <c r="H24" s="424"/>
      <c r="I24" s="425"/>
      <c r="J24" s="426"/>
      <c r="K24" s="425"/>
      <c r="L24" s="425"/>
      <c r="M24" s="237"/>
    </row>
    <row r="25" spans="1:13" s="146" customFormat="1" ht="25.5" customHeight="1">
      <c r="A25" s="259"/>
      <c r="B25" s="259"/>
      <c r="C25" s="486" t="s">
        <v>231</v>
      </c>
      <c r="D25" s="473"/>
      <c r="E25" s="473"/>
      <c r="F25" s="473"/>
      <c r="G25" s="473"/>
      <c r="H25" s="473"/>
      <c r="I25" s="473"/>
      <c r="J25" s="473"/>
      <c r="K25" s="473"/>
      <c r="L25" s="473"/>
      <c r="M25" s="237"/>
    </row>
    <row r="26" spans="1:13" s="146" customFormat="1" ht="25.5" customHeight="1">
      <c r="A26" s="259"/>
      <c r="B26" s="259"/>
      <c r="C26" s="417" t="s">
        <v>240</v>
      </c>
      <c r="D26" s="417"/>
      <c r="E26" s="417"/>
      <c r="F26" s="237"/>
      <c r="G26" s="423"/>
      <c r="H26" s="424"/>
      <c r="I26" s="425"/>
      <c r="J26" s="427"/>
      <c r="K26" s="425"/>
      <c r="L26" s="425"/>
      <c r="M26" s="237"/>
    </row>
    <row r="27" spans="1:13" s="146" customFormat="1" ht="25.5" customHeight="1">
      <c r="A27" s="259" t="s">
        <v>229</v>
      </c>
      <c r="B27" s="259"/>
      <c r="C27" s="417"/>
      <c r="D27" s="417" t="s">
        <v>239</v>
      </c>
      <c r="E27" s="417"/>
      <c r="F27" s="237"/>
      <c r="G27" s="423"/>
      <c r="H27" s="424"/>
      <c r="I27" s="425"/>
      <c r="J27" s="427"/>
      <c r="K27" s="425"/>
      <c r="L27" s="425"/>
      <c r="M27" s="237"/>
    </row>
    <row r="28" spans="1:13" s="146" customFormat="1" ht="25.5" customHeight="1">
      <c r="A28" s="259"/>
      <c r="B28" s="259"/>
      <c r="C28" s="417" t="s">
        <v>228</v>
      </c>
      <c r="D28" s="417"/>
      <c r="E28" s="417"/>
      <c r="F28" s="237"/>
      <c r="G28" s="423"/>
      <c r="H28" s="425"/>
      <c r="I28" s="425"/>
      <c r="J28" s="424"/>
      <c r="K28" s="425"/>
      <c r="L28" s="425"/>
      <c r="M28" s="237"/>
    </row>
    <row r="29" spans="1:13" s="146" customFormat="1" ht="25.5" customHeight="1">
      <c r="A29" s="259"/>
      <c r="B29" s="259"/>
      <c r="E29" s="237"/>
      <c r="F29" s="237"/>
      <c r="G29" s="423"/>
      <c r="H29" s="425"/>
      <c r="I29" s="424"/>
      <c r="J29" s="424"/>
      <c r="K29" s="425"/>
      <c r="L29" s="425"/>
      <c r="M29" s="237"/>
    </row>
    <row r="30" spans="1:12" s="146" customFormat="1" ht="42" customHeight="1">
      <c r="A30" s="259"/>
      <c r="B30" s="259"/>
      <c r="C30" s="474" t="s">
        <v>284</v>
      </c>
      <c r="D30" s="474"/>
      <c r="E30" s="474"/>
      <c r="F30" s="474"/>
      <c r="G30" s="474"/>
      <c r="H30" s="474"/>
      <c r="I30" s="474"/>
      <c r="J30" s="474"/>
      <c r="K30" s="474"/>
      <c r="L30" s="474"/>
    </row>
    <row r="31" spans="1:12" s="146" customFormat="1" ht="21" customHeight="1">
      <c r="A31" s="259"/>
      <c r="B31" s="259" t="s">
        <v>183</v>
      </c>
      <c r="C31" s="260"/>
      <c r="D31" s="257"/>
      <c r="E31" s="257"/>
      <c r="F31" s="257"/>
      <c r="G31" s="257"/>
      <c r="H31" s="257"/>
      <c r="I31" s="257"/>
      <c r="J31" s="261"/>
      <c r="K31" s="261"/>
      <c r="L31" s="261"/>
    </row>
    <row r="32" spans="1:12" s="146" customFormat="1" ht="21" customHeight="1">
      <c r="A32" s="259" t="s">
        <v>184</v>
      </c>
      <c r="B32" s="259"/>
      <c r="C32" s="264" t="s">
        <v>185</v>
      </c>
      <c r="D32" s="408"/>
      <c r="E32" s="257"/>
      <c r="F32" s="257"/>
      <c r="G32" s="257"/>
      <c r="H32" s="257"/>
      <c r="I32" s="257"/>
      <c r="J32" s="261"/>
      <c r="K32" s="261"/>
      <c r="L32" s="261"/>
    </row>
    <row r="33" spans="1:12" s="146" customFormat="1" ht="24" customHeight="1">
      <c r="A33" s="249"/>
      <c r="B33" s="249"/>
      <c r="C33" s="481" t="s">
        <v>152</v>
      </c>
      <c r="D33" s="473"/>
      <c r="E33" s="473"/>
      <c r="F33" s="473"/>
      <c r="G33" s="473"/>
      <c r="H33" s="473"/>
      <c r="I33" s="473"/>
      <c r="J33" s="473"/>
      <c r="K33" s="473"/>
      <c r="L33" s="473"/>
    </row>
    <row r="34" spans="1:12" s="153" customFormat="1" ht="28.5" customHeight="1">
      <c r="A34" s="249" t="s">
        <v>111</v>
      </c>
      <c r="B34" s="267" t="s">
        <v>59</v>
      </c>
      <c r="C34" s="264" t="s">
        <v>112</v>
      </c>
      <c r="D34" s="257"/>
      <c r="E34" s="264"/>
      <c r="F34" s="264"/>
      <c r="G34" s="264"/>
      <c r="H34" s="264"/>
      <c r="I34" s="264"/>
      <c r="J34" s="264"/>
      <c r="K34" s="264"/>
      <c r="L34" s="264"/>
    </row>
    <row r="35" spans="1:12" s="153" customFormat="1" ht="55.5" customHeight="1">
      <c r="A35" s="268"/>
      <c r="B35" s="267"/>
      <c r="C35" s="481" t="s">
        <v>253</v>
      </c>
      <c r="D35" s="473"/>
      <c r="E35" s="473"/>
      <c r="F35" s="473"/>
      <c r="G35" s="473"/>
      <c r="H35" s="473"/>
      <c r="I35" s="473"/>
      <c r="J35" s="473"/>
      <c r="K35" s="473"/>
      <c r="L35" s="473"/>
    </row>
    <row r="36" spans="1:12" s="153" customFormat="1" ht="14.25" customHeight="1">
      <c r="A36" s="268"/>
      <c r="B36" s="267"/>
      <c r="C36" s="257"/>
      <c r="D36" s="146"/>
      <c r="E36" s="270"/>
      <c r="F36" s="270"/>
      <c r="G36" s="258"/>
      <c r="H36" s="258"/>
      <c r="I36" s="258"/>
      <c r="J36" s="261"/>
      <c r="K36" s="261"/>
      <c r="L36" s="261"/>
    </row>
    <row r="37" spans="1:4" s="146" customFormat="1" ht="24" customHeight="1">
      <c r="A37" s="249" t="s">
        <v>186</v>
      </c>
      <c r="B37" s="249"/>
      <c r="C37" s="264" t="s">
        <v>187</v>
      </c>
      <c r="D37" s="258"/>
    </row>
    <row r="38" spans="1:12" s="146" customFormat="1" ht="31.5" customHeight="1">
      <c r="A38" s="249"/>
      <c r="B38" s="249"/>
      <c r="C38" s="484" t="s">
        <v>220</v>
      </c>
      <c r="D38" s="473"/>
      <c r="E38" s="473"/>
      <c r="F38" s="473"/>
      <c r="G38" s="473"/>
      <c r="H38" s="473"/>
      <c r="I38" s="473"/>
      <c r="J38" s="473"/>
      <c r="K38" s="473"/>
      <c r="L38" s="473"/>
    </row>
    <row r="39" spans="1:12" s="146" customFormat="1" ht="22.5" customHeight="1">
      <c r="A39" s="249" t="s">
        <v>1</v>
      </c>
      <c r="B39" s="249"/>
      <c r="C39" s="264" t="s">
        <v>4</v>
      </c>
      <c r="D39" s="258"/>
      <c r="E39" s="252"/>
      <c r="F39" s="252"/>
      <c r="G39" s="252"/>
      <c r="H39" s="265"/>
      <c r="I39" s="265"/>
      <c r="J39" s="266"/>
      <c r="K39" s="266"/>
      <c r="L39" s="265"/>
    </row>
    <row r="40" spans="1:12" s="146" customFormat="1" ht="50.25" customHeight="1">
      <c r="A40" s="268"/>
      <c r="B40" s="249"/>
      <c r="C40" s="481" t="s">
        <v>256</v>
      </c>
      <c r="D40" s="473"/>
      <c r="E40" s="473"/>
      <c r="F40" s="473"/>
      <c r="G40" s="473"/>
      <c r="H40" s="473"/>
      <c r="I40" s="473"/>
      <c r="J40" s="473"/>
      <c r="K40" s="473"/>
      <c r="L40" s="473"/>
    </row>
    <row r="41" spans="1:12" s="146" customFormat="1" ht="27.75" customHeight="1">
      <c r="A41" s="268"/>
      <c r="B41" s="249"/>
      <c r="C41" s="268"/>
      <c r="D41" s="268"/>
      <c r="E41" s="268"/>
      <c r="F41" s="268"/>
      <c r="G41" s="268"/>
      <c r="H41" s="268"/>
      <c r="I41" s="268"/>
      <c r="J41" s="268"/>
      <c r="K41" s="268"/>
      <c r="L41" s="268"/>
    </row>
    <row r="42" spans="1:12" s="146" customFormat="1" ht="27.75" customHeight="1">
      <c r="A42" s="268"/>
      <c r="B42" s="249"/>
      <c r="C42" s="268"/>
      <c r="D42" s="268"/>
      <c r="E42" s="268"/>
      <c r="F42" s="268"/>
      <c r="G42" s="268"/>
      <c r="H42" s="268"/>
      <c r="I42" s="268"/>
      <c r="J42" s="268"/>
      <c r="K42" s="268"/>
      <c r="L42" s="268"/>
    </row>
    <row r="43" spans="1:12" s="146" customFormat="1" ht="27.75" customHeight="1">
      <c r="A43" s="268"/>
      <c r="B43" s="249"/>
      <c r="C43" s="268"/>
      <c r="D43" s="268"/>
      <c r="E43" s="268"/>
      <c r="F43" s="268"/>
      <c r="G43" s="268"/>
      <c r="H43" s="268"/>
      <c r="I43" s="268"/>
      <c r="J43" s="268"/>
      <c r="K43" s="268"/>
      <c r="L43" s="268"/>
    </row>
    <row r="44" spans="1:12" s="146" customFormat="1" ht="27.75" customHeight="1">
      <c r="A44" s="268"/>
      <c r="B44" s="249"/>
      <c r="C44" s="268"/>
      <c r="D44" s="268"/>
      <c r="E44" s="268"/>
      <c r="F44" s="268"/>
      <c r="G44" s="268"/>
      <c r="H44" s="268"/>
      <c r="I44" s="268"/>
      <c r="J44" s="268"/>
      <c r="K44" s="268"/>
      <c r="L44" s="268"/>
    </row>
    <row r="45" spans="1:12" s="146" customFormat="1" ht="27.75" customHeight="1">
      <c r="A45" s="268"/>
      <c r="B45" s="249"/>
      <c r="C45" s="268"/>
      <c r="D45" s="268"/>
      <c r="E45" s="268"/>
      <c r="F45" s="268"/>
      <c r="G45" s="268"/>
      <c r="H45" s="268"/>
      <c r="I45" s="268"/>
      <c r="J45" s="268"/>
      <c r="K45" s="268"/>
      <c r="L45" s="268"/>
    </row>
    <row r="46" spans="1:12" s="146" customFormat="1" ht="27.75" customHeight="1">
      <c r="A46" s="268"/>
      <c r="B46" s="249"/>
      <c r="C46" s="268"/>
      <c r="D46" s="268"/>
      <c r="E46" s="268"/>
      <c r="F46" s="268"/>
      <c r="G46" s="268"/>
      <c r="H46" s="268"/>
      <c r="I46" s="268"/>
      <c r="J46" s="268"/>
      <c r="K46" s="268"/>
      <c r="L46" s="268"/>
    </row>
    <row r="47" spans="1:12" s="146" customFormat="1" ht="27.75" customHeight="1">
      <c r="A47" s="268"/>
      <c r="B47" s="249"/>
      <c r="C47" s="268"/>
      <c r="D47" s="268"/>
      <c r="E47" s="268"/>
      <c r="F47" s="268"/>
      <c r="G47" s="268"/>
      <c r="H47" s="268"/>
      <c r="I47" s="268"/>
      <c r="J47" s="268"/>
      <c r="K47" s="268"/>
      <c r="L47" s="268"/>
    </row>
    <row r="48" spans="1:12" s="146" customFormat="1" ht="27.75" customHeight="1">
      <c r="A48" s="268"/>
      <c r="B48" s="249"/>
      <c r="C48" s="268"/>
      <c r="D48" s="268"/>
      <c r="E48" s="268"/>
      <c r="F48" s="268"/>
      <c r="G48" s="268"/>
      <c r="H48" s="268"/>
      <c r="I48" s="268"/>
      <c r="J48" s="268"/>
      <c r="K48" s="268"/>
      <c r="L48" s="268"/>
    </row>
    <row r="49" spans="1:12" s="146" customFormat="1" ht="27.75" customHeight="1">
      <c r="A49" s="268"/>
      <c r="B49" s="249"/>
      <c r="C49" s="268"/>
      <c r="D49" s="268"/>
      <c r="E49" s="268"/>
      <c r="F49" s="268"/>
      <c r="G49" s="268"/>
      <c r="H49" s="268"/>
      <c r="I49" s="268"/>
      <c r="J49" s="268"/>
      <c r="K49" s="268"/>
      <c r="L49" s="268"/>
    </row>
    <row r="50" spans="1:12" ht="27" customHeight="1">
      <c r="A50" s="239" t="s">
        <v>3</v>
      </c>
      <c r="B50" s="239" t="s">
        <v>65</v>
      </c>
      <c r="C50" s="271" t="s">
        <v>6</v>
      </c>
      <c r="D50" s="410"/>
      <c r="E50" s="272"/>
      <c r="F50" s="272"/>
      <c r="G50" s="272"/>
      <c r="H50" s="265"/>
      <c r="I50" s="265"/>
      <c r="J50" s="266"/>
      <c r="K50" s="274"/>
      <c r="L50" s="265"/>
    </row>
    <row r="51" spans="1:12" s="145" customFormat="1" ht="23.25" customHeight="1">
      <c r="A51" s="275"/>
      <c r="B51" s="275"/>
      <c r="C51" s="485" t="s">
        <v>82</v>
      </c>
      <c r="D51" s="473"/>
      <c r="E51" s="473"/>
      <c r="F51" s="473"/>
      <c r="G51" s="473"/>
      <c r="H51" s="473"/>
      <c r="I51" s="473"/>
      <c r="J51" s="473"/>
      <c r="K51" s="473"/>
      <c r="L51" s="473"/>
    </row>
    <row r="52" spans="1:12" ht="61.5" customHeight="1" thickBot="1">
      <c r="A52" s="239"/>
      <c r="B52" s="239"/>
      <c r="C52" s="182"/>
      <c r="D52" s="276"/>
      <c r="E52" s="277"/>
      <c r="I52" s="279" t="s">
        <v>176</v>
      </c>
      <c r="J52" s="279" t="s">
        <v>246</v>
      </c>
      <c r="K52" s="278" t="s">
        <v>90</v>
      </c>
      <c r="L52" s="278" t="s">
        <v>47</v>
      </c>
    </row>
    <row r="53" spans="1:12" ht="31.5" customHeight="1">
      <c r="A53" s="239"/>
      <c r="B53" s="239"/>
      <c r="C53" s="280" t="s">
        <v>206</v>
      </c>
      <c r="D53" s="276"/>
      <c r="E53" s="272"/>
      <c r="I53" s="281" t="s">
        <v>20</v>
      </c>
      <c r="J53" s="281" t="s">
        <v>20</v>
      </c>
      <c r="K53" s="281" t="s">
        <v>20</v>
      </c>
      <c r="L53" s="281" t="s">
        <v>20</v>
      </c>
    </row>
    <row r="54" spans="1:12" ht="0.75" customHeight="1">
      <c r="A54" s="239"/>
      <c r="B54" s="239"/>
      <c r="C54" s="280"/>
      <c r="D54" s="276"/>
      <c r="E54" s="282"/>
      <c r="I54" s="283"/>
      <c r="J54" s="125"/>
      <c r="K54" s="125"/>
      <c r="L54" s="125"/>
    </row>
    <row r="55" spans="1:12" ht="20.25" customHeight="1">
      <c r="A55" s="239"/>
      <c r="B55" s="239"/>
      <c r="C55" s="181" t="s">
        <v>42</v>
      </c>
      <c r="D55" s="276"/>
      <c r="E55" s="182"/>
      <c r="I55" s="182"/>
      <c r="J55" s="182"/>
      <c r="K55" s="182"/>
      <c r="L55" s="182"/>
    </row>
    <row r="56" spans="1:12" ht="22.5" customHeight="1">
      <c r="A56" s="239"/>
      <c r="B56" s="239"/>
      <c r="C56" s="182" t="s">
        <v>78</v>
      </c>
      <c r="D56" s="276"/>
      <c r="E56" s="182"/>
      <c r="I56" s="182">
        <v>191093</v>
      </c>
      <c r="J56" s="182">
        <v>21287</v>
      </c>
      <c r="K56" s="182">
        <v>0</v>
      </c>
      <c r="L56" s="182">
        <f>SUM(G56:K56)</f>
        <v>212380</v>
      </c>
    </row>
    <row r="57" spans="1:12" s="154" customFormat="1" ht="22.5" customHeight="1" thickBot="1">
      <c r="A57" s="284"/>
      <c r="B57" s="284"/>
      <c r="C57" s="182" t="s">
        <v>80</v>
      </c>
      <c r="D57" s="276"/>
      <c r="E57" s="128"/>
      <c r="I57" s="285">
        <f>SUM(I56:I56)</f>
        <v>191093</v>
      </c>
      <c r="J57" s="285">
        <f>SUM(J56:J56)</f>
        <v>21287</v>
      </c>
      <c r="K57" s="285">
        <f>SUM(K56:K56)</f>
        <v>0</v>
      </c>
      <c r="L57" s="285">
        <f>SUM(L56:L56)</f>
        <v>212380</v>
      </c>
    </row>
    <row r="58" spans="1:12" ht="4.5" customHeight="1">
      <c r="A58" s="239"/>
      <c r="B58" s="239"/>
      <c r="C58" s="182"/>
      <c r="D58" s="276"/>
      <c r="E58" s="182"/>
      <c r="I58" s="182"/>
      <c r="J58" s="182"/>
      <c r="K58" s="182"/>
      <c r="L58" s="182"/>
    </row>
    <row r="59" spans="1:12" ht="19.5" customHeight="1">
      <c r="A59" s="239"/>
      <c r="B59" s="239"/>
      <c r="C59" s="181" t="s">
        <v>81</v>
      </c>
      <c r="D59" s="286"/>
      <c r="E59" s="182"/>
      <c r="I59" s="182"/>
      <c r="J59" s="182"/>
      <c r="K59" s="182"/>
      <c r="L59" s="182"/>
    </row>
    <row r="60" spans="1:12" ht="17.25" customHeight="1">
      <c r="A60" s="239"/>
      <c r="B60" s="239"/>
      <c r="C60" s="449" t="s">
        <v>85</v>
      </c>
      <c r="D60" s="450"/>
      <c r="E60" s="182"/>
      <c r="I60" s="287"/>
      <c r="J60" s="287"/>
      <c r="K60" s="287"/>
      <c r="L60" s="287"/>
    </row>
    <row r="61" spans="1:12" ht="18.75" customHeight="1">
      <c r="A61" s="239"/>
      <c r="B61" s="239"/>
      <c r="C61" s="444" t="s">
        <v>95</v>
      </c>
      <c r="D61" s="450"/>
      <c r="E61" s="182"/>
      <c r="I61" s="182">
        <v>43209</v>
      </c>
      <c r="J61" s="182">
        <v>1939</v>
      </c>
      <c r="K61" s="182">
        <v>0</v>
      </c>
      <c r="L61" s="182">
        <f>SUM(G61:K61)</f>
        <v>45148</v>
      </c>
    </row>
    <row r="62" spans="1:12" ht="19.5" customHeight="1">
      <c r="A62" s="239"/>
      <c r="B62" s="239"/>
      <c r="C62" s="182" t="s">
        <v>84</v>
      </c>
      <c r="D62" s="182"/>
      <c r="E62" s="182"/>
      <c r="I62" s="182">
        <v>-5</v>
      </c>
      <c r="J62" s="182">
        <v>-7</v>
      </c>
      <c r="K62" s="182">
        <v>0</v>
      </c>
      <c r="L62" s="182">
        <f>SUM(G62:K62)</f>
        <v>-12</v>
      </c>
    </row>
    <row r="63" spans="1:12" ht="18.75" customHeight="1">
      <c r="A63" s="239"/>
      <c r="B63" s="239"/>
      <c r="C63" s="182" t="s">
        <v>60</v>
      </c>
      <c r="D63" s="182"/>
      <c r="E63" s="182"/>
      <c r="I63" s="182">
        <v>834</v>
      </c>
      <c r="J63" s="182">
        <v>126</v>
      </c>
      <c r="K63" s="182"/>
      <c r="L63" s="182">
        <f>SUM(G63:K63)</f>
        <v>960</v>
      </c>
    </row>
    <row r="64" spans="1:12" ht="19.5" customHeight="1">
      <c r="A64" s="239"/>
      <c r="B64" s="239"/>
      <c r="C64" s="182" t="s">
        <v>86</v>
      </c>
      <c r="D64" s="407"/>
      <c r="E64" s="182"/>
      <c r="I64" s="182"/>
      <c r="J64" s="182"/>
      <c r="K64" s="182"/>
      <c r="L64" s="182"/>
    </row>
    <row r="65" spans="1:12" s="154" customFormat="1" ht="18.75" customHeight="1">
      <c r="A65" s="284"/>
      <c r="B65" s="284"/>
      <c r="C65" s="443" t="s">
        <v>96</v>
      </c>
      <c r="D65" s="443"/>
      <c r="E65" s="182"/>
      <c r="I65" s="182">
        <v>23977</v>
      </c>
      <c r="J65" s="182">
        <v>0</v>
      </c>
      <c r="K65" s="182">
        <v>0</v>
      </c>
      <c r="L65" s="182">
        <f>SUM(G65:K65)</f>
        <v>23977</v>
      </c>
    </row>
    <row r="66" spans="1:12" ht="20.25" customHeight="1">
      <c r="A66" s="239"/>
      <c r="B66" s="239"/>
      <c r="C66" s="411" t="s">
        <v>108</v>
      </c>
      <c r="D66" s="411"/>
      <c r="E66" s="182"/>
      <c r="I66" s="230">
        <f>SUM(I60:I65)</f>
        <v>68015</v>
      </c>
      <c r="J66" s="230">
        <f>SUM(J60:J65)</f>
        <v>2058</v>
      </c>
      <c r="K66" s="230">
        <f>SUM(K60:K65)</f>
        <v>0</v>
      </c>
      <c r="L66" s="230">
        <f>SUM(L60:L65)</f>
        <v>70073</v>
      </c>
    </row>
    <row r="67" spans="1:12" ht="15.75" customHeight="1">
      <c r="A67" s="239"/>
      <c r="B67" s="239"/>
      <c r="C67" s="411"/>
      <c r="D67" s="176"/>
      <c r="E67" s="182"/>
      <c r="H67" s="288"/>
      <c r="I67" s="288"/>
      <c r="J67" s="288"/>
      <c r="K67" s="288"/>
      <c r="L67" s="289"/>
    </row>
    <row r="68" spans="1:12" s="145" customFormat="1" ht="25.5" customHeight="1">
      <c r="A68" s="275"/>
      <c r="B68" s="275"/>
      <c r="C68" s="13" t="s">
        <v>21</v>
      </c>
      <c r="D68" s="181"/>
      <c r="E68" s="290"/>
      <c r="H68" s="290"/>
      <c r="I68" s="290"/>
      <c r="J68" s="290"/>
      <c r="K68" s="290"/>
      <c r="L68" s="291">
        <v>-3228</v>
      </c>
    </row>
    <row r="69" spans="1:12" ht="24.75" customHeight="1" thickBot="1">
      <c r="A69" s="239"/>
      <c r="B69" s="239"/>
      <c r="C69" s="181" t="s">
        <v>143</v>
      </c>
      <c r="D69" s="175"/>
      <c r="E69" s="181"/>
      <c r="H69" s="181"/>
      <c r="I69" s="181"/>
      <c r="J69" s="181"/>
      <c r="K69" s="181"/>
      <c r="L69" s="285">
        <f>SUM(L66:L68)</f>
        <v>66845</v>
      </c>
    </row>
    <row r="70" spans="1:12" s="145" customFormat="1" ht="11.25" customHeight="1">
      <c r="A70" s="275"/>
      <c r="B70" s="275"/>
      <c r="C70" s="175"/>
      <c r="D70" s="128"/>
      <c r="E70" s="292"/>
      <c r="G70" s="292"/>
      <c r="H70" s="292"/>
      <c r="I70" s="292"/>
      <c r="J70" s="292"/>
      <c r="K70" s="293"/>
      <c r="L70" s="293"/>
    </row>
    <row r="71" spans="1:12" ht="18.75" customHeight="1" hidden="1">
      <c r="A71" s="239"/>
      <c r="B71" s="239"/>
      <c r="C71" s="175"/>
      <c r="D71" s="182"/>
      <c r="E71" s="45"/>
      <c r="G71" s="45"/>
      <c r="H71" s="45"/>
      <c r="I71" s="45"/>
      <c r="J71" s="45"/>
      <c r="K71" s="45"/>
      <c r="L71" s="128"/>
    </row>
    <row r="72" spans="1:12" ht="4.5" customHeight="1" hidden="1">
      <c r="A72" s="239"/>
      <c r="B72" s="239"/>
      <c r="C72" s="183"/>
      <c r="D72" s="182"/>
      <c r="E72" s="182"/>
      <c r="G72" s="182"/>
      <c r="H72" s="182"/>
      <c r="I72" s="182"/>
      <c r="J72" s="182"/>
      <c r="K72" s="182"/>
      <c r="L72" s="128"/>
    </row>
    <row r="73" spans="1:12" ht="15" customHeight="1" hidden="1">
      <c r="A73" s="239"/>
      <c r="B73" s="239"/>
      <c r="C73" s="183"/>
      <c r="D73" s="272"/>
      <c r="E73" s="182"/>
      <c r="G73" s="182"/>
      <c r="H73" s="182"/>
      <c r="I73" s="182"/>
      <c r="J73" s="182"/>
      <c r="K73" s="182"/>
      <c r="L73" s="128"/>
    </row>
    <row r="74" spans="1:12" ht="27.75" customHeight="1" hidden="1">
      <c r="A74" s="239" t="s">
        <v>3</v>
      </c>
      <c r="B74" s="239" t="s">
        <v>65</v>
      </c>
      <c r="C74" s="271" t="s">
        <v>7</v>
      </c>
      <c r="D74" s="276"/>
      <c r="E74" s="272"/>
      <c r="G74" s="272"/>
      <c r="H74" s="272"/>
      <c r="I74" s="265"/>
      <c r="J74" s="266"/>
      <c r="K74" s="274"/>
      <c r="L74" s="265"/>
    </row>
    <row r="75" spans="1:12" ht="27.75" customHeight="1">
      <c r="A75" s="239"/>
      <c r="B75" s="239"/>
      <c r="C75" s="271"/>
      <c r="D75" s="276"/>
      <c r="E75" s="272"/>
      <c r="G75" s="272"/>
      <c r="H75" s="272"/>
      <c r="I75" s="265"/>
      <c r="J75" s="266"/>
      <c r="K75" s="274"/>
      <c r="L75" s="265"/>
    </row>
    <row r="76" spans="1:12" ht="27.75" customHeight="1">
      <c r="A76" s="239"/>
      <c r="B76" s="239"/>
      <c r="C76" s="280" t="s">
        <v>134</v>
      </c>
      <c r="D76" s="276"/>
      <c r="E76" s="272"/>
      <c r="H76" s="150"/>
      <c r="I76" s="277"/>
      <c r="J76" s="277"/>
      <c r="K76" s="277"/>
      <c r="L76" s="277"/>
    </row>
    <row r="77" spans="1:12" ht="2.25" customHeight="1">
      <c r="A77" s="239"/>
      <c r="B77" s="239"/>
      <c r="C77" s="280"/>
      <c r="D77" s="276"/>
      <c r="E77" s="283"/>
      <c r="H77" s="150"/>
      <c r="I77" s="125"/>
      <c r="J77" s="125"/>
      <c r="K77" s="125"/>
      <c r="L77" s="251"/>
    </row>
    <row r="78" spans="1:12" ht="22.5" customHeight="1">
      <c r="A78" s="239"/>
      <c r="B78" s="239"/>
      <c r="C78" s="181" t="s">
        <v>42</v>
      </c>
      <c r="D78" s="276"/>
      <c r="E78" s="182"/>
      <c r="H78" s="150"/>
      <c r="I78" s="182"/>
      <c r="J78" s="182"/>
      <c r="K78" s="182"/>
      <c r="L78" s="251"/>
    </row>
    <row r="79" spans="1:14" ht="21" customHeight="1">
      <c r="A79" s="239"/>
      <c r="B79" s="239"/>
      <c r="C79" s="182" t="s">
        <v>78</v>
      </c>
      <c r="D79" s="276"/>
      <c r="E79" s="182"/>
      <c r="H79" s="150"/>
      <c r="I79" s="182">
        <v>24458</v>
      </c>
      <c r="J79" s="182">
        <f>17851</f>
        <v>17851</v>
      </c>
      <c r="K79" s="182">
        <v>-71</v>
      </c>
      <c r="L79" s="182">
        <f>SUM(G79:K79)</f>
        <v>42238</v>
      </c>
      <c r="N79" s="150">
        <f>42309-24458</f>
        <v>17851</v>
      </c>
    </row>
    <row r="80" spans="1:12" ht="24.75" customHeight="1">
      <c r="A80" s="239"/>
      <c r="B80" s="239"/>
      <c r="C80" s="176" t="s">
        <v>79</v>
      </c>
      <c r="D80" s="276"/>
      <c r="E80" s="182"/>
      <c r="H80" s="150"/>
      <c r="I80" s="182">
        <v>0</v>
      </c>
      <c r="J80" s="182">
        <v>-71</v>
      </c>
      <c r="K80" s="182">
        <v>71</v>
      </c>
      <c r="L80" s="182">
        <f>SUM(G80:K80)</f>
        <v>0</v>
      </c>
    </row>
    <row r="81" spans="1:12" ht="28.5" customHeight="1" thickBot="1">
      <c r="A81" s="239"/>
      <c r="B81" s="239"/>
      <c r="C81" s="182" t="s">
        <v>80</v>
      </c>
      <c r="D81" s="276"/>
      <c r="E81" s="128"/>
      <c r="H81" s="150"/>
      <c r="I81" s="285">
        <f>SUM(I79:I80)</f>
        <v>24458</v>
      </c>
      <c r="J81" s="285">
        <f>SUM(J79:J80)</f>
        <v>17780</v>
      </c>
      <c r="K81" s="285">
        <f>SUM(K79:K80)</f>
        <v>0</v>
      </c>
      <c r="L81" s="285">
        <f>SUM(L79:L80)</f>
        <v>42238</v>
      </c>
    </row>
    <row r="82" spans="1:12" ht="18" customHeight="1">
      <c r="A82" s="239"/>
      <c r="B82" s="239"/>
      <c r="C82" s="182"/>
      <c r="D82" s="276"/>
      <c r="E82" s="182"/>
      <c r="H82" s="150"/>
      <c r="I82" s="182"/>
      <c r="J82" s="182"/>
      <c r="K82" s="182"/>
      <c r="L82" s="182"/>
    </row>
    <row r="83" spans="1:12" ht="19.5" customHeight="1">
      <c r="A83" s="239"/>
      <c r="B83" s="239"/>
      <c r="C83" s="181" t="s">
        <v>81</v>
      </c>
      <c r="D83" s="286"/>
      <c r="E83" s="182"/>
      <c r="H83" s="150"/>
      <c r="I83" s="182"/>
      <c r="J83" s="182"/>
      <c r="K83" s="182"/>
      <c r="L83" s="182"/>
    </row>
    <row r="84" spans="1:12" ht="22.5" customHeight="1">
      <c r="A84" s="239"/>
      <c r="B84" s="239"/>
      <c r="C84" s="449" t="s">
        <v>85</v>
      </c>
      <c r="D84" s="450"/>
      <c r="E84" s="287"/>
      <c r="H84" s="150"/>
      <c r="I84" s="287"/>
      <c r="J84" s="287"/>
      <c r="K84" s="287"/>
      <c r="L84" s="287"/>
    </row>
    <row r="85" spans="1:12" ht="24" customHeight="1">
      <c r="A85" s="239"/>
      <c r="B85" s="239"/>
      <c r="C85" s="444" t="s">
        <v>95</v>
      </c>
      <c r="D85" s="450"/>
      <c r="E85" s="182"/>
      <c r="I85" s="182">
        <f>2311</f>
        <v>2311</v>
      </c>
      <c r="J85" s="182">
        <v>295</v>
      </c>
      <c r="K85" s="182">
        <v>-71</v>
      </c>
      <c r="L85" s="182">
        <f>SUM(G85:K85)</f>
        <v>2535</v>
      </c>
    </row>
    <row r="86" spans="1:12" ht="22.5" customHeight="1">
      <c r="A86" s="239"/>
      <c r="B86" s="239"/>
      <c r="C86" s="182" t="s">
        <v>84</v>
      </c>
      <c r="D86" s="276"/>
      <c r="E86" s="182"/>
      <c r="I86" s="182">
        <v>-551</v>
      </c>
      <c r="J86" s="182">
        <f>-213</f>
        <v>-213</v>
      </c>
      <c r="K86" s="182">
        <v>71</v>
      </c>
      <c r="L86" s="182">
        <f>SUM(G86:K86)</f>
        <v>-693</v>
      </c>
    </row>
    <row r="87" spans="1:12" ht="20.25" customHeight="1">
      <c r="A87" s="239"/>
      <c r="B87" s="239"/>
      <c r="C87" s="182" t="s">
        <v>60</v>
      </c>
      <c r="D87" s="182"/>
      <c r="E87" s="182"/>
      <c r="G87" s="146"/>
      <c r="I87" s="182">
        <v>249</v>
      </c>
      <c r="J87" s="182">
        <v>86</v>
      </c>
      <c r="K87" s="182"/>
      <c r="L87" s="182">
        <f>SUM(G87:K87)</f>
        <v>335</v>
      </c>
    </row>
    <row r="88" spans="1:12" ht="19.5" customHeight="1">
      <c r="A88" s="239"/>
      <c r="B88" s="239"/>
      <c r="C88" s="176" t="s">
        <v>198</v>
      </c>
      <c r="D88" s="294"/>
      <c r="E88" s="175"/>
      <c r="G88" s="175"/>
      <c r="I88" s="230">
        <f>SUM(I84:I87)</f>
        <v>2009</v>
      </c>
      <c r="J88" s="230">
        <f>SUM(J84:J87)</f>
        <v>168</v>
      </c>
      <c r="K88" s="230">
        <f>SUM(K84:K87)</f>
        <v>0</v>
      </c>
      <c r="L88" s="230">
        <f>SUM(L84:L87)</f>
        <v>2177</v>
      </c>
    </row>
    <row r="89" spans="1:12" ht="21.75" customHeight="1">
      <c r="A89" s="239"/>
      <c r="B89" s="239"/>
      <c r="C89" s="13" t="s">
        <v>21</v>
      </c>
      <c r="D89" s="182"/>
      <c r="E89" s="290"/>
      <c r="F89" s="290"/>
      <c r="G89" s="290"/>
      <c r="H89" s="290"/>
      <c r="I89" s="290"/>
      <c r="J89" s="290"/>
      <c r="K89" s="175"/>
      <c r="L89" s="291">
        <v>-658</v>
      </c>
    </row>
    <row r="90" spans="1:12" ht="31.5" customHeight="1" thickBot="1">
      <c r="A90" s="239"/>
      <c r="B90" s="239"/>
      <c r="C90" s="182" t="s">
        <v>143</v>
      </c>
      <c r="D90" s="128"/>
      <c r="E90" s="181"/>
      <c r="F90" s="181"/>
      <c r="G90" s="181"/>
      <c r="H90" s="181"/>
      <c r="I90" s="181"/>
      <c r="J90" s="181"/>
      <c r="K90" s="128"/>
      <c r="L90" s="285">
        <f>SUM(L88:L89)</f>
        <v>1519</v>
      </c>
    </row>
    <row r="91" spans="1:12" ht="11.25" customHeight="1">
      <c r="A91" s="239"/>
      <c r="B91" s="239"/>
      <c r="C91" s="128"/>
      <c r="D91" s="175"/>
      <c r="E91" s="292"/>
      <c r="F91" s="292"/>
      <c r="G91" s="292"/>
      <c r="H91" s="292"/>
      <c r="I91" s="292"/>
      <c r="J91" s="292"/>
      <c r="K91" s="292"/>
      <c r="L91" s="175"/>
    </row>
    <row r="92" spans="1:12" s="145" customFormat="1" ht="18.75" customHeight="1" hidden="1">
      <c r="A92" s="275"/>
      <c r="B92" s="275"/>
      <c r="C92" s="175"/>
      <c r="D92" s="295"/>
      <c r="E92" s="45"/>
      <c r="F92" s="45"/>
      <c r="G92" s="45"/>
      <c r="H92" s="45"/>
      <c r="I92" s="45"/>
      <c r="J92" s="45"/>
      <c r="K92" s="45"/>
      <c r="L92" s="128"/>
    </row>
    <row r="93" spans="1:12" ht="0.75" customHeight="1">
      <c r="A93" s="239"/>
      <c r="B93" s="239"/>
      <c r="C93" s="257"/>
      <c r="D93" s="252"/>
      <c r="E93" s="295"/>
      <c r="F93" s="295"/>
      <c r="G93" s="295"/>
      <c r="H93" s="295"/>
      <c r="I93" s="295"/>
      <c r="J93" s="295"/>
      <c r="K93" s="295"/>
      <c r="L93" s="295"/>
    </row>
    <row r="94" spans="1:12" s="146" customFormat="1" ht="21" customHeight="1">
      <c r="A94" s="249" t="s">
        <v>5</v>
      </c>
      <c r="B94" s="249" t="s">
        <v>36</v>
      </c>
      <c r="C94" s="264" t="s">
        <v>2</v>
      </c>
      <c r="D94" s="296"/>
      <c r="E94" s="252"/>
      <c r="F94" s="252"/>
      <c r="G94" s="252"/>
      <c r="H94" s="265"/>
      <c r="I94" s="265"/>
      <c r="J94" s="266"/>
      <c r="K94" s="266"/>
      <c r="L94" s="265"/>
    </row>
    <row r="95" spans="1:12" s="146" customFormat="1" ht="52.5" customHeight="1">
      <c r="A95" s="249"/>
      <c r="B95" s="249"/>
      <c r="C95" s="447" t="s">
        <v>221</v>
      </c>
      <c r="D95" s="477"/>
      <c r="E95" s="477"/>
      <c r="F95" s="477"/>
      <c r="G95" s="477"/>
      <c r="H95" s="477"/>
      <c r="I95" s="477"/>
      <c r="J95" s="477"/>
      <c r="K95" s="477"/>
      <c r="L95" s="477"/>
    </row>
    <row r="96" spans="1:12" s="146" customFormat="1" ht="24.75" customHeight="1">
      <c r="A96" s="249" t="s">
        <v>188</v>
      </c>
      <c r="B96" s="249"/>
      <c r="C96" s="264" t="s">
        <v>120</v>
      </c>
      <c r="D96" s="296"/>
      <c r="E96" s="297"/>
      <c r="F96" s="297"/>
      <c r="G96" s="298"/>
      <c r="H96" s="298"/>
      <c r="I96" s="298"/>
      <c r="J96" s="298"/>
      <c r="K96" s="298"/>
      <c r="L96" s="298"/>
    </row>
    <row r="97" spans="1:12" s="146" customFormat="1" ht="26.25" customHeight="1">
      <c r="A97" s="267"/>
      <c r="B97" s="256" t="s">
        <v>59</v>
      </c>
      <c r="C97" s="476" t="s">
        <v>101</v>
      </c>
      <c r="D97" s="477"/>
      <c r="E97" s="477"/>
      <c r="F97" s="477"/>
      <c r="G97" s="477"/>
      <c r="H97" s="477"/>
      <c r="I97" s="477"/>
      <c r="J97" s="477"/>
      <c r="K97" s="477"/>
      <c r="L97" s="477"/>
    </row>
    <row r="98" spans="1:12" s="146" customFormat="1" ht="25.5" customHeight="1">
      <c r="A98" s="249" t="s">
        <v>189</v>
      </c>
      <c r="B98" s="249"/>
      <c r="C98" s="264" t="s">
        <v>8</v>
      </c>
      <c r="D98" s="296"/>
      <c r="E98" s="297"/>
      <c r="F98" s="297"/>
      <c r="G98" s="298"/>
      <c r="H98" s="298"/>
      <c r="I98" s="298"/>
      <c r="J98" s="298"/>
      <c r="K98" s="298"/>
      <c r="L98" s="298"/>
    </row>
    <row r="99" spans="1:12" s="146" customFormat="1" ht="27.75" customHeight="1">
      <c r="A99" s="267"/>
      <c r="B99" s="256"/>
      <c r="C99" s="472" t="s">
        <v>233</v>
      </c>
      <c r="D99" s="473"/>
      <c r="E99" s="473"/>
      <c r="F99" s="473"/>
      <c r="G99" s="473"/>
      <c r="H99" s="473"/>
      <c r="I99" s="473"/>
      <c r="J99" s="473"/>
      <c r="K99" s="473"/>
      <c r="L99" s="473"/>
    </row>
    <row r="100" spans="1:12" s="146" customFormat="1" ht="1.5" customHeight="1">
      <c r="A100" s="249"/>
      <c r="B100" s="249"/>
      <c r="C100" s="263"/>
      <c r="D100" s="299"/>
      <c r="E100" s="299"/>
      <c r="F100" s="299"/>
      <c r="G100" s="299"/>
      <c r="H100" s="300"/>
      <c r="I100" s="300"/>
      <c r="J100" s="301"/>
      <c r="K100" s="266"/>
      <c r="L100" s="300"/>
    </row>
    <row r="101" spans="1:12" s="146" customFormat="1" ht="0.75" customHeight="1">
      <c r="A101" s="249"/>
      <c r="B101" s="249"/>
      <c r="C101" s="299"/>
      <c r="D101" s="252"/>
      <c r="E101" s="299"/>
      <c r="F101" s="299"/>
      <c r="G101" s="299"/>
      <c r="H101" s="302"/>
      <c r="I101" s="302"/>
      <c r="J101" s="46"/>
      <c r="K101" s="303"/>
      <c r="L101" s="304"/>
    </row>
    <row r="102" spans="1:12" s="146" customFormat="1" ht="24.75" customHeight="1">
      <c r="A102" s="249" t="s">
        <v>9</v>
      </c>
      <c r="B102" s="249" t="s">
        <v>35</v>
      </c>
      <c r="C102" s="264" t="s">
        <v>74</v>
      </c>
      <c r="D102" s="296"/>
      <c r="E102" s="252"/>
      <c r="F102" s="252"/>
      <c r="G102" s="252"/>
      <c r="H102" s="265"/>
      <c r="I102" s="265"/>
      <c r="J102" s="266"/>
      <c r="K102" s="266"/>
      <c r="L102" s="265"/>
    </row>
    <row r="103" spans="1:12" s="146" customFormat="1" ht="24.75" customHeight="1">
      <c r="A103" s="262"/>
      <c r="B103" s="249"/>
      <c r="C103" s="483" t="s">
        <v>241</v>
      </c>
      <c r="D103" s="473"/>
      <c r="E103" s="473"/>
      <c r="F103" s="473"/>
      <c r="G103" s="473"/>
      <c r="H103" s="473"/>
      <c r="I103" s="473"/>
      <c r="J103" s="473"/>
      <c r="K103" s="473"/>
      <c r="L103" s="473"/>
    </row>
    <row r="104" spans="1:12" s="146" customFormat="1" ht="24.75" customHeight="1" hidden="1">
      <c r="A104" s="262"/>
      <c r="B104" s="249"/>
      <c r="C104" s="260"/>
      <c r="D104" s="306"/>
      <c r="E104" s="252"/>
      <c r="F104" s="252"/>
      <c r="G104" s="252"/>
      <c r="H104" s="265"/>
      <c r="I104" s="265"/>
      <c r="J104" s="266"/>
      <c r="K104" s="266"/>
      <c r="L104" s="265"/>
    </row>
    <row r="105" spans="1:12" s="155" customFormat="1" ht="39.75" customHeight="1">
      <c r="A105" s="239" t="s">
        <v>10</v>
      </c>
      <c r="B105" s="249" t="s">
        <v>38</v>
      </c>
      <c r="C105" s="305" t="s">
        <v>154</v>
      </c>
      <c r="D105" s="409"/>
      <c r="E105" s="306"/>
      <c r="F105" s="306"/>
      <c r="G105" s="306"/>
      <c r="H105" s="300"/>
      <c r="I105" s="300"/>
      <c r="J105" s="307"/>
      <c r="K105" s="304"/>
      <c r="L105" s="300"/>
    </row>
    <row r="106" spans="1:12" s="155" customFormat="1" ht="46.5" customHeight="1">
      <c r="A106" s="249"/>
      <c r="B106" s="249"/>
      <c r="C106" s="472" t="s">
        <v>222</v>
      </c>
      <c r="D106" s="473"/>
      <c r="E106" s="473"/>
      <c r="F106" s="473"/>
      <c r="G106" s="473"/>
      <c r="H106" s="473"/>
      <c r="I106" s="473"/>
      <c r="J106" s="473"/>
      <c r="K106" s="473"/>
      <c r="L106" s="473"/>
    </row>
    <row r="107" spans="1:12" s="155" customFormat="1" ht="3" customHeight="1">
      <c r="A107" s="249"/>
      <c r="B107" s="249"/>
      <c r="C107" s="306"/>
      <c r="D107" s="309"/>
      <c r="E107" s="306"/>
      <c r="F107" s="306"/>
      <c r="G107" s="306"/>
      <c r="H107" s="300"/>
      <c r="I107" s="300"/>
      <c r="J107" s="307"/>
      <c r="K107" s="304"/>
      <c r="L107" s="300"/>
    </row>
    <row r="108" spans="1:12" ht="24.75" customHeight="1">
      <c r="A108" s="239" t="s">
        <v>11</v>
      </c>
      <c r="B108" s="239"/>
      <c r="C108" s="308" t="s">
        <v>142</v>
      </c>
      <c r="D108" s="310"/>
      <c r="E108" s="309"/>
      <c r="F108" s="309"/>
      <c r="G108" s="309"/>
      <c r="H108" s="251"/>
      <c r="I108" s="251"/>
      <c r="J108" s="263"/>
      <c r="K108" s="309"/>
      <c r="L108" s="251"/>
    </row>
    <row r="109" spans="1:12" s="152" customFormat="1" ht="20.25" customHeight="1">
      <c r="A109" s="262"/>
      <c r="B109" s="262"/>
      <c r="C109" s="310" t="s">
        <v>257</v>
      </c>
      <c r="D109" s="310"/>
      <c r="E109" s="310"/>
      <c r="F109" s="311"/>
      <c r="G109" s="312"/>
      <c r="H109" s="311"/>
      <c r="I109" s="311"/>
      <c r="J109" s="311"/>
      <c r="K109" s="312"/>
      <c r="L109" s="311"/>
    </row>
    <row r="110" spans="1:12" s="152" customFormat="1" ht="113.25" customHeight="1">
      <c r="A110" s="262"/>
      <c r="B110" s="262"/>
      <c r="C110" s="310"/>
      <c r="D110" s="310"/>
      <c r="E110" s="310"/>
      <c r="F110" s="313"/>
      <c r="G110" s="314"/>
      <c r="I110" s="313" t="s">
        <v>170</v>
      </c>
      <c r="J110" s="313" t="s">
        <v>47</v>
      </c>
      <c r="K110" s="312"/>
      <c r="L110" s="311"/>
    </row>
    <row r="111" spans="1:12" s="152" customFormat="1" ht="20.25" customHeight="1">
      <c r="A111" s="262"/>
      <c r="B111" s="262"/>
      <c r="C111" s="310"/>
      <c r="D111" s="310"/>
      <c r="E111" s="310"/>
      <c r="F111" s="314"/>
      <c r="G111" s="311"/>
      <c r="I111" s="314" t="s">
        <v>66</v>
      </c>
      <c r="J111" s="314" t="s">
        <v>66</v>
      </c>
      <c r="K111" s="312"/>
      <c r="L111" s="311"/>
    </row>
    <row r="112" spans="1:12" s="152" customFormat="1" ht="20.25" customHeight="1" thickBot="1">
      <c r="A112" s="262"/>
      <c r="B112" s="262"/>
      <c r="C112" s="310" t="s">
        <v>44</v>
      </c>
      <c r="D112" s="318"/>
      <c r="E112" s="310"/>
      <c r="F112" s="46"/>
      <c r="G112" s="311"/>
      <c r="I112" s="315">
        <v>8168</v>
      </c>
      <c r="J112" s="315">
        <f>I112</f>
        <v>8168</v>
      </c>
      <c r="K112" s="312"/>
      <c r="L112" s="311"/>
    </row>
    <row r="113" spans="1:12" s="156" customFormat="1" ht="32.25" customHeight="1">
      <c r="A113" s="254" t="s">
        <v>117</v>
      </c>
      <c r="B113" s="316"/>
      <c r="C113" s="317"/>
      <c r="D113" s="9"/>
      <c r="E113" s="318"/>
      <c r="F113" s="318"/>
      <c r="G113" s="318"/>
      <c r="H113" s="318"/>
      <c r="I113" s="318"/>
      <c r="J113" s="318"/>
      <c r="K113" s="318"/>
      <c r="L113" s="318"/>
    </row>
    <row r="114" spans="1:12" ht="28.5" customHeight="1">
      <c r="A114" s="33" t="s">
        <v>190</v>
      </c>
      <c r="B114" s="319">
        <v>17</v>
      </c>
      <c r="C114" s="320" t="s">
        <v>141</v>
      </c>
      <c r="D114" s="409"/>
      <c r="E114" s="9"/>
      <c r="F114" s="9"/>
      <c r="G114" s="9"/>
      <c r="H114" s="9"/>
      <c r="I114" s="9"/>
      <c r="J114" s="321"/>
      <c r="K114" s="322"/>
      <c r="L114" s="323"/>
    </row>
    <row r="115" spans="1:12" ht="72.75" customHeight="1">
      <c r="A115" s="33"/>
      <c r="B115" s="33"/>
      <c r="C115" s="474" t="s">
        <v>276</v>
      </c>
      <c r="D115" s="475"/>
      <c r="E115" s="475"/>
      <c r="F115" s="475"/>
      <c r="G115" s="475"/>
      <c r="H115" s="475"/>
      <c r="I115" s="475"/>
      <c r="J115" s="475"/>
      <c r="K115" s="475"/>
      <c r="L115" s="475"/>
    </row>
    <row r="116" spans="1:12" ht="48.75" customHeight="1">
      <c r="A116" s="33"/>
      <c r="B116" s="33"/>
      <c r="C116" s="472" t="s">
        <v>278</v>
      </c>
      <c r="D116" s="475"/>
      <c r="E116" s="475"/>
      <c r="F116" s="475"/>
      <c r="G116" s="475"/>
      <c r="H116" s="475"/>
      <c r="I116" s="475"/>
      <c r="J116" s="475"/>
      <c r="K116" s="475"/>
      <c r="L116" s="475"/>
    </row>
    <row r="117" spans="1:12" ht="50.25" customHeight="1">
      <c r="A117" s="33"/>
      <c r="B117" s="33"/>
      <c r="C117" s="472" t="s">
        <v>277</v>
      </c>
      <c r="D117" s="475"/>
      <c r="E117" s="475"/>
      <c r="F117" s="475"/>
      <c r="G117" s="475"/>
      <c r="H117" s="475"/>
      <c r="I117" s="475"/>
      <c r="J117" s="475"/>
      <c r="K117" s="475"/>
      <c r="L117" s="475"/>
    </row>
    <row r="118" spans="1:12" ht="25.5" customHeight="1">
      <c r="A118" s="33" t="s">
        <v>12</v>
      </c>
      <c r="B118" s="33">
        <v>18</v>
      </c>
      <c r="C118" s="320" t="s">
        <v>140</v>
      </c>
      <c r="D118" s="258"/>
      <c r="E118" s="9"/>
      <c r="F118" s="9"/>
      <c r="G118" s="9"/>
      <c r="H118" s="9"/>
      <c r="I118" s="9"/>
      <c r="J118" s="321"/>
      <c r="K118" s="322"/>
      <c r="L118" s="323"/>
    </row>
    <row r="119" spans="1:12" ht="47.25" customHeight="1">
      <c r="A119" s="324"/>
      <c r="B119" s="324"/>
      <c r="C119" s="472" t="s">
        <v>258</v>
      </c>
      <c r="D119" s="445"/>
      <c r="E119" s="445"/>
      <c r="F119" s="445"/>
      <c r="G119" s="445"/>
      <c r="H119" s="445"/>
      <c r="I119" s="445"/>
      <c r="J119" s="445"/>
      <c r="K119" s="445"/>
      <c r="L119" s="445"/>
    </row>
    <row r="120" spans="1:12" s="157" customFormat="1" ht="24" customHeight="1">
      <c r="A120" s="325" t="s">
        <v>0</v>
      </c>
      <c r="B120" s="326">
        <v>21</v>
      </c>
      <c r="C120" s="327" t="s">
        <v>223</v>
      </c>
      <c r="D120" s="258"/>
      <c r="E120" s="328"/>
      <c r="F120" s="328"/>
      <c r="G120" s="328"/>
      <c r="H120" s="328"/>
      <c r="I120" s="328"/>
      <c r="J120" s="329"/>
      <c r="K120" s="330"/>
      <c r="L120" s="331"/>
    </row>
    <row r="121" spans="1:12" ht="93" customHeight="1">
      <c r="A121" s="33"/>
      <c r="B121" s="33"/>
      <c r="C121" s="446" t="s">
        <v>285</v>
      </c>
      <c r="D121" s="475"/>
      <c r="E121" s="475"/>
      <c r="F121" s="475"/>
      <c r="G121" s="475"/>
      <c r="H121" s="475"/>
      <c r="I121" s="475"/>
      <c r="J121" s="475"/>
      <c r="K121" s="475"/>
      <c r="L121" s="475"/>
    </row>
    <row r="122" spans="1:12" s="158" customFormat="1" ht="31.5" customHeight="1">
      <c r="A122" s="33" t="s">
        <v>191</v>
      </c>
      <c r="B122" s="332"/>
      <c r="C122" s="333" t="s">
        <v>107</v>
      </c>
      <c r="D122" s="258"/>
      <c r="E122" s="297"/>
      <c r="F122" s="297"/>
      <c r="G122" s="297"/>
      <c r="H122" s="297"/>
      <c r="I122" s="297"/>
      <c r="J122" s="297"/>
      <c r="K122" s="334"/>
      <c r="L122" s="334"/>
    </row>
    <row r="123" spans="1:12" s="158" customFormat="1" ht="30.75" customHeight="1">
      <c r="A123" s="335"/>
      <c r="B123" s="336"/>
      <c r="C123" s="446" t="s">
        <v>242</v>
      </c>
      <c r="D123" s="475"/>
      <c r="E123" s="475"/>
      <c r="F123" s="475"/>
      <c r="G123" s="475"/>
      <c r="H123" s="475"/>
      <c r="I123" s="475"/>
      <c r="J123" s="475"/>
      <c r="K123" s="475"/>
      <c r="L123" s="475"/>
    </row>
    <row r="124" spans="1:12" s="158" customFormat="1" ht="24" customHeight="1">
      <c r="A124" s="249" t="s">
        <v>192</v>
      </c>
      <c r="B124" s="249" t="s">
        <v>31</v>
      </c>
      <c r="C124" s="255" t="s">
        <v>21</v>
      </c>
      <c r="D124" s="299"/>
      <c r="E124" s="258"/>
      <c r="F124" s="258"/>
      <c r="G124" s="258"/>
      <c r="H124" s="258"/>
      <c r="I124" s="258"/>
      <c r="J124" s="258"/>
      <c r="K124" s="258"/>
      <c r="L124" s="258"/>
    </row>
    <row r="125" spans="1:12" s="146" customFormat="1" ht="21" customHeight="1">
      <c r="A125" s="263"/>
      <c r="B125" s="263"/>
      <c r="C125" s="263"/>
      <c r="D125" s="299"/>
      <c r="E125" s="299"/>
      <c r="F125" s="299"/>
      <c r="G125" s="299"/>
      <c r="H125" s="337"/>
      <c r="I125" s="337"/>
      <c r="J125" s="314" t="s">
        <v>24</v>
      </c>
      <c r="K125" s="337"/>
      <c r="L125" s="314" t="s">
        <v>93</v>
      </c>
    </row>
    <row r="126" spans="1:12" s="146" customFormat="1" ht="20.25" customHeight="1" thickBot="1">
      <c r="A126" s="263"/>
      <c r="B126" s="263"/>
      <c r="C126" s="263"/>
      <c r="D126" s="299"/>
      <c r="E126" s="299"/>
      <c r="F126" s="299"/>
      <c r="G126" s="299"/>
      <c r="H126" s="337"/>
      <c r="I126" s="337"/>
      <c r="J126" s="338" t="s">
        <v>92</v>
      </c>
      <c r="K126" s="339"/>
      <c r="L126" s="338" t="s">
        <v>92</v>
      </c>
    </row>
    <row r="127" spans="1:12" s="146" customFormat="1" ht="24.75" customHeight="1">
      <c r="A127" s="249"/>
      <c r="B127" s="249"/>
      <c r="C127" s="255"/>
      <c r="D127" s="299"/>
      <c r="E127" s="299"/>
      <c r="F127" s="299"/>
      <c r="G127" s="299"/>
      <c r="H127" s="340"/>
      <c r="I127" s="340"/>
      <c r="J127" s="341" t="s">
        <v>206</v>
      </c>
      <c r="K127" s="342"/>
      <c r="L127" s="341" t="s">
        <v>206</v>
      </c>
    </row>
    <row r="128" spans="1:12" s="156" customFormat="1" ht="18.75" customHeight="1">
      <c r="A128" s="249"/>
      <c r="B128" s="249"/>
      <c r="C128" s="343"/>
      <c r="D128" s="346"/>
      <c r="E128" s="299"/>
      <c r="F128" s="299"/>
      <c r="G128" s="478"/>
      <c r="H128" s="478"/>
      <c r="I128" s="344"/>
      <c r="J128" s="345" t="s">
        <v>20</v>
      </c>
      <c r="K128" s="345"/>
      <c r="L128" s="345" t="s">
        <v>20</v>
      </c>
    </row>
    <row r="129" spans="1:12" s="146" customFormat="1" ht="4.5" customHeight="1" hidden="1">
      <c r="A129" s="249"/>
      <c r="B129" s="249"/>
      <c r="C129" s="346"/>
      <c r="D129" s="346"/>
      <c r="E129" s="346"/>
      <c r="F129" s="346"/>
      <c r="G129" s="346"/>
      <c r="H129" s="346"/>
      <c r="I129" s="346"/>
      <c r="J129" s="346"/>
      <c r="K129" s="346"/>
      <c r="L129" s="346"/>
    </row>
    <row r="130" spans="1:12" s="146" customFormat="1" ht="4.5" customHeight="1">
      <c r="A130" s="249"/>
      <c r="B130" s="249"/>
      <c r="C130" s="346"/>
      <c r="E130" s="346"/>
      <c r="F130" s="346"/>
      <c r="G130" s="346"/>
      <c r="H130" s="346"/>
      <c r="I130" s="346"/>
      <c r="J130" s="346"/>
      <c r="K130" s="346"/>
      <c r="L130" s="346"/>
    </row>
    <row r="131" spans="1:12" s="146" customFormat="1" ht="20.25" customHeight="1">
      <c r="A131" s="249"/>
      <c r="B131" s="249"/>
      <c r="C131" s="255"/>
      <c r="D131" s="299"/>
      <c r="E131" s="346"/>
      <c r="F131" s="346"/>
      <c r="G131" s="346"/>
      <c r="H131" s="346"/>
      <c r="I131" s="346"/>
      <c r="J131" s="346"/>
      <c r="K131" s="346"/>
      <c r="L131" s="346"/>
    </row>
    <row r="132" spans="1:12" s="146" customFormat="1" ht="24" customHeight="1">
      <c r="A132" s="249"/>
      <c r="B132" s="249"/>
      <c r="C132" s="343" t="s">
        <v>144</v>
      </c>
      <c r="D132" s="350"/>
      <c r="E132" s="299"/>
      <c r="F132" s="299"/>
      <c r="G132" s="299"/>
      <c r="H132" s="347"/>
      <c r="I132" s="347"/>
      <c r="J132" s="347"/>
      <c r="K132" s="348"/>
      <c r="L132" s="347"/>
    </row>
    <row r="133" spans="1:12" s="146" customFormat="1" ht="22.5">
      <c r="A133" s="249"/>
      <c r="B133" s="249"/>
      <c r="C133" s="349" t="s">
        <v>46</v>
      </c>
      <c r="D133" s="350"/>
      <c r="E133" s="350"/>
      <c r="F133" s="350"/>
      <c r="G133" s="350"/>
      <c r="H133" s="351"/>
      <c r="I133" s="351"/>
      <c r="J133" s="352">
        <f>L133-226</f>
        <v>721</v>
      </c>
      <c r="K133" s="266"/>
      <c r="L133" s="352">
        <v>947</v>
      </c>
    </row>
    <row r="134" spans="1:12" s="146" customFormat="1" ht="22.5">
      <c r="A134" s="249"/>
      <c r="B134" s="249"/>
      <c r="C134" s="349" t="s">
        <v>259</v>
      </c>
      <c r="D134" s="350"/>
      <c r="E134" s="350"/>
      <c r="F134" s="350"/>
      <c r="G134" s="350"/>
      <c r="H134" s="351"/>
      <c r="I134" s="351"/>
      <c r="J134" s="352">
        <f>L134</f>
        <v>2000</v>
      </c>
      <c r="K134" s="266"/>
      <c r="L134" s="352">
        <v>2000</v>
      </c>
    </row>
    <row r="135" spans="1:12" s="146" customFormat="1" ht="22.5">
      <c r="A135" s="249"/>
      <c r="B135" s="249"/>
      <c r="C135" s="343" t="s">
        <v>155</v>
      </c>
      <c r="D135" s="299"/>
      <c r="E135" s="350"/>
      <c r="F135" s="350"/>
      <c r="G135" s="350"/>
      <c r="H135" s="352"/>
      <c r="I135" s="352"/>
      <c r="J135" s="352"/>
      <c r="K135" s="303"/>
      <c r="L135" s="352"/>
    </row>
    <row r="136" spans="1:12" s="146" customFormat="1" ht="25.5" customHeight="1">
      <c r="A136" s="249"/>
      <c r="B136" s="249"/>
      <c r="C136" s="349" t="s">
        <v>46</v>
      </c>
      <c r="D136" s="299"/>
      <c r="E136" s="299"/>
      <c r="F136" s="299"/>
      <c r="G136" s="299"/>
      <c r="H136" s="351"/>
      <c r="I136" s="351"/>
      <c r="J136" s="352">
        <f>L136-105</f>
        <v>233</v>
      </c>
      <c r="K136" s="303"/>
      <c r="L136" s="352">
        <v>338</v>
      </c>
    </row>
    <row r="137" spans="1:12" s="146" customFormat="1" ht="25.5" customHeight="1">
      <c r="A137" s="249"/>
      <c r="B137" s="249"/>
      <c r="C137" s="349" t="s">
        <v>259</v>
      </c>
      <c r="D137" s="299"/>
      <c r="E137" s="299"/>
      <c r="F137" s="299"/>
      <c r="G137" s="299"/>
      <c r="H137" s="351"/>
      <c r="I137" s="351"/>
      <c r="J137" s="352">
        <f>L137</f>
        <v>-57</v>
      </c>
      <c r="K137" s="303"/>
      <c r="L137" s="352">
        <v>-57</v>
      </c>
    </row>
    <row r="138" spans="1:12" s="146" customFormat="1" ht="33" customHeight="1" thickBot="1">
      <c r="A138" s="249"/>
      <c r="B138" s="249"/>
      <c r="C138" s="353"/>
      <c r="D138" s="350"/>
      <c r="E138" s="299"/>
      <c r="F138" s="299"/>
      <c r="G138" s="299"/>
      <c r="H138" s="351"/>
      <c r="I138" s="351"/>
      <c r="J138" s="354">
        <f>SUM(J132:J137)</f>
        <v>2897</v>
      </c>
      <c r="K138" s="355"/>
      <c r="L138" s="354">
        <f>SUM(L132:L137)</f>
        <v>3228</v>
      </c>
    </row>
    <row r="139" spans="1:12" s="146" customFormat="1" ht="24" customHeight="1">
      <c r="A139" s="249"/>
      <c r="B139" s="249"/>
      <c r="C139" s="349"/>
      <c r="D139" s="296"/>
      <c r="E139" s="350"/>
      <c r="F139" s="350"/>
      <c r="G139" s="299"/>
      <c r="H139" s="351"/>
      <c r="I139" s="351"/>
      <c r="J139" s="352"/>
      <c r="K139" s="303"/>
      <c r="L139" s="352"/>
    </row>
    <row r="140" spans="1:12" s="146" customFormat="1" ht="53.25" customHeight="1">
      <c r="A140" s="249"/>
      <c r="B140" s="249"/>
      <c r="C140" s="476" t="s">
        <v>234</v>
      </c>
      <c r="D140" s="473"/>
      <c r="E140" s="473"/>
      <c r="F140" s="473"/>
      <c r="G140" s="473"/>
      <c r="H140" s="473"/>
      <c r="I140" s="473"/>
      <c r="J140" s="473"/>
      <c r="K140" s="473"/>
      <c r="L140" s="473"/>
    </row>
    <row r="141" spans="1:12" s="146" customFormat="1" ht="27.75" customHeight="1">
      <c r="A141" s="249" t="s">
        <v>13</v>
      </c>
      <c r="B141" s="249" t="s">
        <v>32</v>
      </c>
      <c r="C141" s="356" t="s">
        <v>14</v>
      </c>
      <c r="D141" s="299"/>
      <c r="E141" s="299"/>
      <c r="F141" s="299"/>
      <c r="G141" s="299"/>
      <c r="H141" s="302"/>
      <c r="I141" s="302"/>
      <c r="J141" s="351"/>
      <c r="K141" s="303"/>
      <c r="L141" s="357"/>
    </row>
    <row r="142" spans="1:12" s="146" customFormat="1" ht="27.75" customHeight="1">
      <c r="A142" s="249"/>
      <c r="B142" s="249"/>
      <c r="C142" s="358" t="s">
        <v>178</v>
      </c>
      <c r="D142" s="299"/>
      <c r="E142" s="299"/>
      <c r="F142" s="299"/>
      <c r="G142" s="299"/>
      <c r="H142" s="302"/>
      <c r="I142" s="302"/>
      <c r="J142" s="359"/>
      <c r="K142" s="360"/>
      <c r="L142" s="361"/>
    </row>
    <row r="143" spans="1:12" s="146" customFormat="1" ht="8.25" customHeight="1">
      <c r="A143" s="249"/>
      <c r="B143" s="249"/>
      <c r="C143" s="362"/>
      <c r="D143" s="299"/>
      <c r="E143" s="299"/>
      <c r="F143" s="299"/>
      <c r="G143" s="299"/>
      <c r="H143" s="302"/>
      <c r="I143" s="302"/>
      <c r="J143" s="46"/>
      <c r="K143" s="363"/>
      <c r="L143" s="128"/>
    </row>
    <row r="144" spans="1:12" s="146" customFormat="1" ht="0.75" customHeight="1">
      <c r="A144" s="249"/>
      <c r="B144" s="249"/>
      <c r="C144" s="263"/>
      <c r="D144" s="299"/>
      <c r="E144" s="299"/>
      <c r="F144" s="299"/>
      <c r="G144" s="299"/>
      <c r="H144" s="300"/>
      <c r="I144" s="300"/>
      <c r="J144" s="301"/>
      <c r="K144" s="266"/>
      <c r="L144" s="300"/>
    </row>
    <row r="145" spans="1:12" s="146" customFormat="1" ht="1.5" customHeight="1">
      <c r="A145" s="249"/>
      <c r="B145" s="249"/>
      <c r="C145" s="299"/>
      <c r="D145" s="299"/>
      <c r="E145" s="299"/>
      <c r="F145" s="299"/>
      <c r="G145" s="299"/>
      <c r="H145" s="302"/>
      <c r="I145" s="302"/>
      <c r="J145" s="46"/>
      <c r="K145" s="303"/>
      <c r="L145" s="304"/>
    </row>
    <row r="146" spans="1:12" s="146" customFormat="1" ht="22.5" customHeight="1">
      <c r="A146" s="249" t="s">
        <v>15</v>
      </c>
      <c r="B146" s="249" t="s">
        <v>33</v>
      </c>
      <c r="C146" s="255" t="s">
        <v>72</v>
      </c>
      <c r="D146" s="299"/>
      <c r="E146" s="299"/>
      <c r="F146" s="299"/>
      <c r="G146" s="299"/>
      <c r="H146" s="364"/>
      <c r="I146" s="364"/>
      <c r="J146" s="351"/>
      <c r="K146" s="303"/>
      <c r="L146" s="364"/>
    </row>
    <row r="147" spans="1:12" s="146" customFormat="1" ht="22.5" customHeight="1">
      <c r="A147" s="249"/>
      <c r="B147" s="249"/>
      <c r="C147" s="358" t="s">
        <v>165</v>
      </c>
      <c r="D147" s="299"/>
      <c r="E147" s="299"/>
      <c r="F147" s="299"/>
      <c r="G147" s="299"/>
      <c r="H147" s="364"/>
      <c r="I147" s="364"/>
      <c r="J147" s="351"/>
      <c r="K147" s="303"/>
      <c r="L147" s="364"/>
    </row>
    <row r="148" spans="1:12" s="146" customFormat="1" ht="5.25" customHeight="1" hidden="1">
      <c r="A148" s="249"/>
      <c r="B148" s="249"/>
      <c r="C148" s="365"/>
      <c r="D148" s="299"/>
      <c r="E148" s="299"/>
      <c r="F148" s="299"/>
      <c r="G148" s="299"/>
      <c r="H148" s="302"/>
      <c r="I148" s="302"/>
      <c r="J148" s="351"/>
      <c r="K148" s="303"/>
      <c r="L148" s="357"/>
    </row>
    <row r="149" spans="1:12" s="146" customFormat="1" ht="6.75" customHeight="1" hidden="1">
      <c r="A149" s="249"/>
      <c r="B149" s="249"/>
      <c r="C149" s="299"/>
      <c r="D149" s="299"/>
      <c r="E149" s="299"/>
      <c r="F149" s="299"/>
      <c r="G149" s="299"/>
      <c r="H149" s="302"/>
      <c r="I149" s="302"/>
      <c r="J149" s="366"/>
      <c r="K149" s="303"/>
      <c r="L149" s="304"/>
    </row>
    <row r="150" spans="1:12" s="146" customFormat="1" ht="17.25" customHeight="1" hidden="1">
      <c r="A150" s="249"/>
      <c r="B150" s="249"/>
      <c r="C150" s="299"/>
      <c r="D150" s="299"/>
      <c r="E150" s="299"/>
      <c r="F150" s="299"/>
      <c r="G150" s="299"/>
      <c r="H150" s="302"/>
      <c r="I150" s="302"/>
      <c r="J150" s="46"/>
      <c r="K150" s="303"/>
      <c r="L150" s="304"/>
    </row>
    <row r="151" spans="1:12" s="146" customFormat="1" ht="4.5" customHeight="1" hidden="1">
      <c r="A151" s="249"/>
      <c r="B151" s="249"/>
      <c r="C151" s="299"/>
      <c r="E151" s="299"/>
      <c r="F151" s="299"/>
      <c r="G151" s="299"/>
      <c r="H151" s="364"/>
      <c r="I151" s="364"/>
      <c r="J151" s="364"/>
      <c r="K151" s="303"/>
      <c r="L151" s="364"/>
    </row>
    <row r="152" spans="1:12" s="146" customFormat="1" ht="20.25" customHeight="1">
      <c r="A152" s="268"/>
      <c r="B152" s="268"/>
      <c r="C152" s="273"/>
      <c r="D152" s="252"/>
      <c r="E152" s="19"/>
      <c r="F152" s="19"/>
      <c r="G152" s="19"/>
      <c r="H152" s="19"/>
      <c r="I152" s="19"/>
      <c r="J152" s="19"/>
      <c r="K152" s="19"/>
      <c r="L152" s="19"/>
    </row>
    <row r="153" spans="1:12" s="146" customFormat="1" ht="20.25" customHeight="1">
      <c r="A153" s="249" t="s">
        <v>16</v>
      </c>
      <c r="B153" s="249" t="s">
        <v>35</v>
      </c>
      <c r="C153" s="264" t="s">
        <v>75</v>
      </c>
      <c r="D153" s="19"/>
      <c r="E153" s="252"/>
      <c r="F153" s="252"/>
      <c r="G153" s="252"/>
      <c r="H153" s="265"/>
      <c r="I153" s="265"/>
      <c r="J153" s="266"/>
      <c r="K153" s="266"/>
      <c r="L153" s="265"/>
    </row>
    <row r="154" spans="1:12" s="146" customFormat="1" ht="20.25" customHeight="1">
      <c r="A154" s="268"/>
      <c r="B154" s="268"/>
      <c r="C154" s="488" t="s">
        <v>179</v>
      </c>
      <c r="D154" s="477"/>
      <c r="E154" s="477"/>
      <c r="F154" s="477"/>
      <c r="G154" s="477"/>
      <c r="H154" s="477"/>
      <c r="I154" s="477"/>
      <c r="J154" s="477"/>
      <c r="K154" s="477"/>
      <c r="L154" s="477"/>
    </row>
    <row r="155" spans="1:12" s="146" customFormat="1" ht="20.25" customHeight="1">
      <c r="A155" s="268"/>
      <c r="B155" s="268"/>
      <c r="C155" s="477"/>
      <c r="D155" s="477"/>
      <c r="E155" s="477"/>
      <c r="F155" s="477"/>
      <c r="G155" s="477"/>
      <c r="H155" s="477"/>
      <c r="I155" s="477"/>
      <c r="J155" s="477"/>
      <c r="K155" s="477"/>
      <c r="L155" s="477"/>
    </row>
    <row r="156" spans="1:12" s="146" customFormat="1" ht="25.5" customHeight="1">
      <c r="A156" s="249" t="s">
        <v>260</v>
      </c>
      <c r="B156" s="249" t="s">
        <v>37</v>
      </c>
      <c r="C156" s="373" t="s">
        <v>76</v>
      </c>
      <c r="D156" s="252"/>
      <c r="E156" s="252"/>
      <c r="F156" s="252"/>
      <c r="G156" s="252"/>
      <c r="H156" s="265"/>
      <c r="I156" s="265"/>
      <c r="J156" s="266"/>
      <c r="K156" s="266"/>
      <c r="L156" s="265"/>
    </row>
    <row r="157" spans="1:12" s="146" customFormat="1" ht="0.75" customHeight="1">
      <c r="A157" s="249" t="s">
        <v>83</v>
      </c>
      <c r="B157" s="249"/>
      <c r="C157" s="373"/>
      <c r="D157" s="252"/>
      <c r="E157" s="252"/>
      <c r="F157" s="252"/>
      <c r="G157" s="252"/>
      <c r="H157" s="265"/>
      <c r="I157" s="265"/>
      <c r="J157" s="266"/>
      <c r="K157" s="266"/>
      <c r="L157" s="265"/>
    </row>
    <row r="158" spans="1:12" s="146" customFormat="1" ht="4.5" customHeight="1" hidden="1">
      <c r="A158" s="249"/>
      <c r="B158" s="249"/>
      <c r="C158" s="373"/>
      <c r="D158" s="252"/>
      <c r="E158" s="252"/>
      <c r="F158" s="252"/>
      <c r="G158" s="252"/>
      <c r="H158" s="265"/>
      <c r="I158" s="265"/>
      <c r="J158" s="263"/>
      <c r="K158" s="374"/>
      <c r="L158" s="374"/>
    </row>
    <row r="159" spans="1:12" s="146" customFormat="1" ht="25.5" customHeight="1">
      <c r="A159" s="249"/>
      <c r="B159" s="249"/>
      <c r="C159" s="375" t="s">
        <v>254</v>
      </c>
      <c r="D159" s="252"/>
      <c r="E159" s="252"/>
      <c r="F159" s="252"/>
      <c r="G159" s="252"/>
      <c r="H159" s="265"/>
      <c r="I159" s="265"/>
      <c r="J159" s="376"/>
      <c r="K159" s="376"/>
      <c r="L159" s="376"/>
    </row>
    <row r="160" spans="1:12" s="146" customFormat="1" ht="22.5" customHeight="1">
      <c r="A160" s="249"/>
      <c r="B160" s="249"/>
      <c r="C160" s="375"/>
      <c r="D160" s="252"/>
      <c r="E160" s="252"/>
      <c r="F160" s="252"/>
      <c r="G160" s="252"/>
      <c r="H160" s="265"/>
      <c r="I160" s="265"/>
      <c r="J160" s="377" t="s">
        <v>261</v>
      </c>
      <c r="K160" s="378"/>
      <c r="L160" s="379" t="s">
        <v>174</v>
      </c>
    </row>
    <row r="161" spans="1:12" s="146" customFormat="1" ht="25.5" customHeight="1" thickBot="1">
      <c r="A161" s="249"/>
      <c r="B161" s="249"/>
      <c r="C161" s="375"/>
      <c r="D161" s="241"/>
      <c r="E161" s="252"/>
      <c r="F161" s="252"/>
      <c r="G161" s="252"/>
      <c r="H161" s="265"/>
      <c r="I161" s="265"/>
      <c r="J161" s="370" t="s">
        <v>40</v>
      </c>
      <c r="K161" s="376"/>
      <c r="L161" s="370" t="s">
        <v>40</v>
      </c>
    </row>
    <row r="162" spans="1:12" s="146" customFormat="1" ht="27" customHeight="1">
      <c r="A162" s="256"/>
      <c r="B162" s="256"/>
      <c r="C162" s="380" t="s">
        <v>247</v>
      </c>
      <c r="D162" s="299"/>
      <c r="E162" s="241"/>
      <c r="F162" s="241"/>
      <c r="G162" s="241"/>
      <c r="H162" s="265"/>
      <c r="I162" s="265"/>
      <c r="J162" s="381"/>
      <c r="K162" s="382"/>
      <c r="L162" s="381"/>
    </row>
    <row r="163" spans="1:12" s="146" customFormat="1" ht="30" customHeight="1" thickBot="1">
      <c r="A163" s="249"/>
      <c r="B163" s="249"/>
      <c r="C163" s="343" t="s">
        <v>156</v>
      </c>
      <c r="D163" s="299"/>
      <c r="E163" s="299"/>
      <c r="F163" s="299"/>
      <c r="G163" s="299"/>
      <c r="H163" s="263"/>
      <c r="I163" s="263"/>
      <c r="J163" s="418">
        <v>236</v>
      </c>
      <c r="K163" s="382"/>
      <c r="L163" s="418">
        <v>236</v>
      </c>
    </row>
    <row r="164" spans="1:12" s="146" customFormat="1" ht="21" customHeight="1" hidden="1" thickBot="1">
      <c r="A164" s="249"/>
      <c r="B164" s="249"/>
      <c r="C164" s="383"/>
      <c r="D164" s="299"/>
      <c r="E164" s="299"/>
      <c r="F164" s="299"/>
      <c r="G164" s="299"/>
      <c r="H164" s="263"/>
      <c r="I164" s="263"/>
      <c r="J164" s="315">
        <f>SUM(J163:J163)</f>
        <v>236</v>
      </c>
      <c r="K164" s="382"/>
      <c r="L164" s="315">
        <f>SUM(L163:L163)</f>
        <v>236</v>
      </c>
    </row>
    <row r="165" spans="1:12" s="146" customFormat="1" ht="3.75" customHeight="1" hidden="1">
      <c r="A165" s="249"/>
      <c r="B165" s="249"/>
      <c r="C165" s="383"/>
      <c r="D165" s="299"/>
      <c r="E165" s="299"/>
      <c r="F165" s="299"/>
      <c r="G165" s="299"/>
      <c r="H165" s="263"/>
      <c r="I165" s="263"/>
      <c r="J165" s="46"/>
      <c r="K165" s="382"/>
      <c r="L165" s="46"/>
    </row>
    <row r="166" spans="1:12" s="146" customFormat="1" ht="24" customHeight="1">
      <c r="A166" s="249"/>
      <c r="B166" s="249"/>
      <c r="C166" s="383" t="s">
        <v>177</v>
      </c>
      <c r="D166" s="299"/>
      <c r="E166" s="299"/>
      <c r="F166" s="299"/>
      <c r="G166" s="299"/>
      <c r="H166" s="263"/>
      <c r="I166" s="263"/>
      <c r="J166" s="46"/>
      <c r="K166" s="382"/>
      <c r="L166" s="46"/>
    </row>
    <row r="167" spans="1:12" s="146" customFormat="1" ht="21" customHeight="1">
      <c r="A167" s="249"/>
      <c r="B167" s="249"/>
      <c r="C167" s="343" t="s">
        <v>45</v>
      </c>
      <c r="D167" s="299"/>
      <c r="E167" s="299"/>
      <c r="F167" s="299"/>
      <c r="G167" s="384"/>
      <c r="H167" s="263"/>
      <c r="I167" s="263"/>
      <c r="J167" s="46">
        <v>0</v>
      </c>
      <c r="K167" s="382"/>
      <c r="L167" s="46">
        <v>46</v>
      </c>
    </row>
    <row r="168" spans="1:12" s="146" customFormat="1" ht="21" customHeight="1">
      <c r="A168" s="249"/>
      <c r="B168" s="249"/>
      <c r="C168" s="343" t="s">
        <v>156</v>
      </c>
      <c r="D168" s="299"/>
      <c r="E168" s="299"/>
      <c r="F168" s="299"/>
      <c r="G168" s="384"/>
      <c r="H168" s="263"/>
      <c r="I168" s="263"/>
      <c r="J168" s="46">
        <v>97</v>
      </c>
      <c r="K168" s="382"/>
      <c r="L168" s="46">
        <v>103</v>
      </c>
    </row>
    <row r="169" spans="1:12" s="146" customFormat="1" ht="21" customHeight="1" thickBot="1">
      <c r="A169" s="249"/>
      <c r="B169" s="249"/>
      <c r="C169" s="343"/>
      <c r="D169" s="299"/>
      <c r="E169" s="299"/>
      <c r="F169" s="299"/>
      <c r="G169" s="299"/>
      <c r="H169" s="263"/>
      <c r="I169" s="263"/>
      <c r="J169" s="419">
        <f>SUM(J167:J168)</f>
        <v>97</v>
      </c>
      <c r="K169" s="382"/>
      <c r="L169" s="419">
        <f>SUM(L167:L168)</f>
        <v>149</v>
      </c>
    </row>
    <row r="170" spans="1:12" s="146" customFormat="1" ht="3.75" customHeight="1">
      <c r="A170" s="249"/>
      <c r="B170" s="249"/>
      <c r="C170" s="383"/>
      <c r="D170" s="405"/>
      <c r="E170" s="299"/>
      <c r="F170" s="299"/>
      <c r="G170" s="299"/>
      <c r="H170" s="301"/>
      <c r="I170" s="301"/>
      <c r="J170" s="263"/>
      <c r="K170" s="266"/>
      <c r="L170" s="301"/>
    </row>
    <row r="171" spans="1:12" s="146" customFormat="1" ht="47.25" customHeight="1">
      <c r="A171" s="249"/>
      <c r="B171" s="249"/>
      <c r="C171" s="447" t="s">
        <v>279</v>
      </c>
      <c r="D171" s="473"/>
      <c r="E171" s="473"/>
      <c r="F171" s="473"/>
      <c r="G171" s="473"/>
      <c r="H171" s="473"/>
      <c r="I171" s="473"/>
      <c r="J171" s="473"/>
      <c r="K171" s="473"/>
      <c r="L171" s="473"/>
    </row>
    <row r="172" spans="1:12" s="155" customFormat="1" ht="30.75" customHeight="1">
      <c r="A172" s="249" t="s">
        <v>193</v>
      </c>
      <c r="B172" s="249" t="s">
        <v>39</v>
      </c>
      <c r="C172" s="305" t="s">
        <v>77</v>
      </c>
      <c r="D172" s="386"/>
      <c r="E172" s="306"/>
      <c r="F172" s="306"/>
      <c r="G172" s="306"/>
      <c r="H172" s="300"/>
      <c r="I172" s="300"/>
      <c r="J172" s="307"/>
      <c r="K172" s="304"/>
      <c r="L172" s="300"/>
    </row>
    <row r="173" spans="1:12" s="155" customFormat="1" ht="18" customHeight="1">
      <c r="A173" s="249"/>
      <c r="B173" s="249"/>
      <c r="C173" s="305"/>
      <c r="D173" s="258"/>
      <c r="E173" s="306"/>
      <c r="F173" s="306"/>
      <c r="G173" s="306"/>
      <c r="H173" s="300"/>
      <c r="I173" s="300"/>
      <c r="J173" s="307"/>
      <c r="K173" s="304"/>
      <c r="L173" s="300"/>
    </row>
    <row r="174" spans="1:12" s="155" customFormat="1" ht="30.75" customHeight="1">
      <c r="A174" s="249"/>
      <c r="B174" s="249"/>
      <c r="C174" s="472" t="s">
        <v>262</v>
      </c>
      <c r="D174" s="475"/>
      <c r="E174" s="475"/>
      <c r="F174" s="475"/>
      <c r="G174" s="475"/>
      <c r="H174" s="475"/>
      <c r="I174" s="475"/>
      <c r="J174" s="475"/>
      <c r="K174" s="475"/>
      <c r="L174" s="475"/>
    </row>
    <row r="175" spans="1:12" s="155" customFormat="1" ht="21.75" customHeight="1">
      <c r="A175" s="249"/>
      <c r="B175" s="249"/>
      <c r="C175" s="257"/>
      <c r="D175" s="388"/>
      <c r="E175" s="258"/>
      <c r="F175" s="258"/>
      <c r="G175" s="258"/>
      <c r="H175" s="258"/>
      <c r="I175" s="258"/>
      <c r="J175" s="258"/>
      <c r="K175" s="258"/>
      <c r="L175" s="258"/>
    </row>
    <row r="176" spans="1:12" s="159" customFormat="1" ht="21.75" customHeight="1">
      <c r="A176" s="267" t="s">
        <v>162</v>
      </c>
      <c r="B176" s="267" t="s">
        <v>64</v>
      </c>
      <c r="C176" s="387" t="s">
        <v>17</v>
      </c>
      <c r="D176" s="406"/>
      <c r="E176" s="388"/>
      <c r="F176" s="388"/>
      <c r="G176" s="388"/>
      <c r="H176" s="389"/>
      <c r="I176" s="389"/>
      <c r="J176" s="390"/>
      <c r="K176" s="391"/>
      <c r="L176" s="389"/>
    </row>
    <row r="177" spans="1:12" s="146" customFormat="1" ht="48.75" customHeight="1">
      <c r="A177" s="392"/>
      <c r="B177" s="392"/>
      <c r="C177" s="446" t="s">
        <v>224</v>
      </c>
      <c r="D177" s="473"/>
      <c r="E177" s="473"/>
      <c r="F177" s="473"/>
      <c r="G177" s="473"/>
      <c r="H177" s="473"/>
      <c r="I177" s="473"/>
      <c r="J177" s="473"/>
      <c r="K177" s="473"/>
      <c r="L177" s="473"/>
    </row>
    <row r="178" spans="1:12" s="146" customFormat="1" ht="23.25" customHeight="1">
      <c r="A178" s="392"/>
      <c r="B178" s="392"/>
      <c r="C178" s="393"/>
      <c r="D178" s="367"/>
      <c r="E178" s="369"/>
      <c r="F178" s="368"/>
      <c r="G178" s="368" t="s">
        <v>158</v>
      </c>
      <c r="H178" s="368"/>
      <c r="I178" s="263"/>
      <c r="J178" s="263"/>
      <c r="K178" s="263"/>
      <c r="L178" s="263"/>
    </row>
    <row r="179" spans="1:12" s="146" customFormat="1" ht="23.25" customHeight="1" thickBot="1">
      <c r="A179" s="392"/>
      <c r="B179" s="392"/>
      <c r="C179" s="479" t="s">
        <v>157</v>
      </c>
      <c r="D179" s="480"/>
      <c r="E179" s="479" t="s">
        <v>265</v>
      </c>
      <c r="F179" s="480"/>
      <c r="G179" s="370" t="s">
        <v>40</v>
      </c>
      <c r="H179" s="371" t="s">
        <v>159</v>
      </c>
      <c r="I179" s="263"/>
      <c r="J179" s="263"/>
      <c r="K179" s="263"/>
      <c r="L179" s="263"/>
    </row>
    <row r="180" spans="1:12" s="146" customFormat="1" ht="23.25" customHeight="1">
      <c r="A180" s="392"/>
      <c r="B180" s="392"/>
      <c r="C180" s="372" t="s">
        <v>160</v>
      </c>
      <c r="D180" s="393"/>
      <c r="E180" s="263"/>
      <c r="F180" s="363"/>
      <c r="G180" s="363"/>
      <c r="H180" s="260"/>
      <c r="I180" s="263"/>
      <c r="J180" s="263"/>
      <c r="K180" s="263"/>
      <c r="L180" s="263"/>
    </row>
    <row r="181" spans="1:12" s="146" customFormat="1" ht="23.25" customHeight="1">
      <c r="A181" s="392"/>
      <c r="B181" s="392"/>
      <c r="C181" s="372" t="s">
        <v>161</v>
      </c>
      <c r="D181" s="393"/>
      <c r="E181" s="372" t="s">
        <v>168</v>
      </c>
      <c r="F181" s="363"/>
      <c r="G181" s="394">
        <v>4000</v>
      </c>
      <c r="H181" s="395" t="s">
        <v>275</v>
      </c>
      <c r="I181" s="263"/>
      <c r="J181" s="263"/>
      <c r="K181" s="263"/>
      <c r="L181" s="263"/>
    </row>
    <row r="182" spans="1:12" s="146" customFormat="1" ht="23.25" customHeight="1">
      <c r="A182" s="392"/>
      <c r="B182" s="392"/>
      <c r="C182" s="269"/>
      <c r="D182" s="393"/>
      <c r="E182" s="263" t="s">
        <v>169</v>
      </c>
      <c r="F182" s="372"/>
      <c r="G182" s="393"/>
      <c r="H182" s="372" t="s">
        <v>274</v>
      </c>
      <c r="I182" s="363"/>
      <c r="J182" s="363"/>
      <c r="K182" s="260"/>
      <c r="L182" s="260"/>
    </row>
    <row r="183" spans="1:12" s="146" customFormat="1" ht="23.25" customHeight="1">
      <c r="A183" s="392"/>
      <c r="B183" s="392"/>
      <c r="C183" s="269"/>
      <c r="D183" s="393"/>
      <c r="E183" s="263"/>
      <c r="F183" s="372"/>
      <c r="G183" s="393"/>
      <c r="H183" s="372"/>
      <c r="I183" s="363"/>
      <c r="J183" s="363"/>
      <c r="K183" s="260"/>
      <c r="L183" s="260"/>
    </row>
    <row r="184" spans="1:12" s="146" customFormat="1" ht="45.75" customHeight="1">
      <c r="A184" s="392"/>
      <c r="B184" s="392"/>
      <c r="C184" s="472" t="s">
        <v>171</v>
      </c>
      <c r="D184" s="448"/>
      <c r="E184" s="263" t="s">
        <v>173</v>
      </c>
      <c r="F184" s="372"/>
      <c r="G184" s="394">
        <v>8529</v>
      </c>
      <c r="H184" s="372" t="s">
        <v>283</v>
      </c>
      <c r="I184" s="363"/>
      <c r="J184" s="363"/>
      <c r="K184" s="260"/>
      <c r="L184" s="260"/>
    </row>
    <row r="185" spans="1:12" s="146" customFormat="1" ht="23.25" customHeight="1">
      <c r="A185" s="392"/>
      <c r="B185" s="392"/>
      <c r="C185" s="269"/>
      <c r="D185" s="393"/>
      <c r="E185" s="263" t="s">
        <v>172</v>
      </c>
      <c r="F185" s="372"/>
      <c r="G185" s="393"/>
      <c r="H185" s="372" t="s">
        <v>281</v>
      </c>
      <c r="I185" s="363"/>
      <c r="J185" s="363"/>
      <c r="K185" s="260"/>
      <c r="L185" s="260"/>
    </row>
    <row r="186" spans="1:12" s="146" customFormat="1" ht="23.25" customHeight="1">
      <c r="A186" s="392"/>
      <c r="B186" s="392"/>
      <c r="C186" s="269"/>
      <c r="D186" s="393"/>
      <c r="E186" s="263"/>
      <c r="F186" s="372"/>
      <c r="G186" s="393"/>
      <c r="H186" s="372" t="s">
        <v>282</v>
      </c>
      <c r="I186" s="363"/>
      <c r="J186" s="363"/>
      <c r="K186" s="260"/>
      <c r="L186" s="260"/>
    </row>
    <row r="187" spans="1:12" s="146" customFormat="1" ht="23.25" customHeight="1">
      <c r="A187" s="392"/>
      <c r="B187" s="392"/>
      <c r="C187" s="269"/>
      <c r="D187" s="393"/>
      <c r="E187" s="263"/>
      <c r="F187" s="372"/>
      <c r="G187" s="393"/>
      <c r="H187" s="372" t="s">
        <v>280</v>
      </c>
      <c r="I187" s="363"/>
      <c r="J187" s="363"/>
      <c r="K187" s="260"/>
      <c r="L187" s="260"/>
    </row>
    <row r="188" spans="1:12" s="146" customFormat="1" ht="23.25" customHeight="1">
      <c r="A188" s="392"/>
      <c r="B188" s="392"/>
      <c r="C188" s="269"/>
      <c r="D188" s="393"/>
      <c r="E188" s="263"/>
      <c r="F188" s="372"/>
      <c r="G188" s="393"/>
      <c r="H188" s="372"/>
      <c r="I188" s="363"/>
      <c r="J188" s="363"/>
      <c r="K188" s="260"/>
      <c r="L188" s="260"/>
    </row>
    <row r="189" spans="1:12" s="146" customFormat="1" ht="23.25" customHeight="1">
      <c r="A189" s="392"/>
      <c r="B189" s="392"/>
      <c r="C189" s="474" t="s">
        <v>264</v>
      </c>
      <c r="D189" s="473"/>
      <c r="E189" s="263" t="s">
        <v>263</v>
      </c>
      <c r="F189" s="372"/>
      <c r="G189" s="395">
        <v>49577</v>
      </c>
      <c r="H189" s="372"/>
      <c r="I189" s="363"/>
      <c r="J189" s="363"/>
      <c r="K189" s="260"/>
      <c r="L189" s="260"/>
    </row>
    <row r="190" spans="1:12" s="146" customFormat="1" ht="23.25" customHeight="1">
      <c r="A190" s="392"/>
      <c r="B190" s="392"/>
      <c r="C190" s="473"/>
      <c r="D190" s="473"/>
      <c r="E190" s="263" t="s">
        <v>267</v>
      </c>
      <c r="F190" s="372"/>
      <c r="G190" s="393"/>
      <c r="H190" s="372"/>
      <c r="I190" s="363"/>
      <c r="J190" s="363"/>
      <c r="K190" s="260"/>
      <c r="L190" s="260"/>
    </row>
    <row r="191" spans="1:12" s="146" customFormat="1" ht="23.25" customHeight="1">
      <c r="A191" s="392"/>
      <c r="B191" s="392"/>
      <c r="C191" s="439" t="s">
        <v>266</v>
      </c>
      <c r="D191" s="438"/>
      <c r="E191" s="263"/>
      <c r="F191" s="372"/>
      <c r="G191" s="393"/>
      <c r="H191" s="372"/>
      <c r="I191" s="363"/>
      <c r="J191" s="363"/>
      <c r="K191" s="260"/>
      <c r="L191" s="260"/>
    </row>
    <row r="192" spans="1:12" s="146" customFormat="1" ht="23.25" customHeight="1">
      <c r="A192" s="392"/>
      <c r="B192" s="392"/>
      <c r="C192" s="269"/>
      <c r="D192" s="393"/>
      <c r="E192" s="263"/>
      <c r="F192" s="372"/>
      <c r="G192" s="393"/>
      <c r="H192" s="372"/>
      <c r="I192" s="363"/>
      <c r="J192" s="363"/>
      <c r="K192" s="260"/>
      <c r="L192" s="260"/>
    </row>
    <row r="193" spans="1:12" s="146" customFormat="1" ht="23.25" customHeight="1">
      <c r="A193" s="392"/>
      <c r="B193" s="392"/>
      <c r="C193" s="269"/>
      <c r="D193" s="393"/>
      <c r="E193" s="263"/>
      <c r="F193" s="372"/>
      <c r="G193" s="393"/>
      <c r="H193" s="372"/>
      <c r="I193" s="363"/>
      <c r="J193" s="363"/>
      <c r="K193" s="260"/>
      <c r="L193" s="260"/>
    </row>
    <row r="194" spans="1:12" s="146" customFormat="1" ht="23.25" customHeight="1">
      <c r="A194" s="392"/>
      <c r="B194" s="392"/>
      <c r="C194" s="269"/>
      <c r="D194" s="393"/>
      <c r="E194" s="263"/>
      <c r="F194" s="372"/>
      <c r="G194" s="393"/>
      <c r="H194" s="372"/>
      <c r="I194" s="363"/>
      <c r="J194" s="363"/>
      <c r="K194" s="260"/>
      <c r="L194" s="260"/>
    </row>
    <row r="195" spans="1:12" s="146" customFormat="1" ht="23.25" customHeight="1">
      <c r="A195" s="392"/>
      <c r="B195" s="392"/>
      <c r="C195" s="269"/>
      <c r="D195" s="393"/>
      <c r="E195" s="263"/>
      <c r="F195" s="372"/>
      <c r="G195" s="393"/>
      <c r="H195" s="372"/>
      <c r="I195" s="363"/>
      <c r="J195" s="363"/>
      <c r="K195" s="260"/>
      <c r="L195" s="260"/>
    </row>
    <row r="196" spans="1:12" s="146" customFormat="1" ht="23.25" customHeight="1">
      <c r="A196" s="392"/>
      <c r="B196" s="392"/>
      <c r="C196" s="269"/>
      <c r="D196" s="393"/>
      <c r="E196" s="263"/>
      <c r="F196" s="372"/>
      <c r="G196" s="393"/>
      <c r="H196" s="372"/>
      <c r="I196" s="363"/>
      <c r="J196" s="363"/>
      <c r="K196" s="260"/>
      <c r="L196" s="260"/>
    </row>
    <row r="197" spans="1:12" s="146" customFormat="1" ht="23.25" customHeight="1">
      <c r="A197" s="392"/>
      <c r="B197" s="392"/>
      <c r="C197" s="269"/>
      <c r="D197" s="393"/>
      <c r="E197" s="263"/>
      <c r="F197" s="372"/>
      <c r="G197" s="393"/>
      <c r="H197" s="372"/>
      <c r="I197" s="363"/>
      <c r="J197" s="363"/>
      <c r="K197" s="260"/>
      <c r="L197" s="260"/>
    </row>
    <row r="198" spans="1:12" s="146" customFormat="1" ht="23.25" customHeight="1">
      <c r="A198" s="392"/>
      <c r="B198" s="392"/>
      <c r="C198" s="269"/>
      <c r="D198" s="393"/>
      <c r="E198" s="263"/>
      <c r="F198" s="372"/>
      <c r="G198" s="393"/>
      <c r="H198" s="372"/>
      <c r="I198" s="363"/>
      <c r="J198" s="363"/>
      <c r="K198" s="260"/>
      <c r="L198" s="260"/>
    </row>
    <row r="199" spans="1:12" s="146" customFormat="1" ht="23.25" customHeight="1">
      <c r="A199" s="392"/>
      <c r="B199" s="392"/>
      <c r="C199" s="269"/>
      <c r="D199" s="393"/>
      <c r="E199" s="263"/>
      <c r="F199" s="372"/>
      <c r="G199" s="393"/>
      <c r="H199" s="372"/>
      <c r="I199" s="363"/>
      <c r="J199" s="363"/>
      <c r="K199" s="260"/>
      <c r="L199" s="260"/>
    </row>
    <row r="200" spans="1:12" s="146" customFormat="1" ht="23.25" customHeight="1">
      <c r="A200" s="392"/>
      <c r="B200" s="392"/>
      <c r="C200" s="269"/>
      <c r="D200" s="393"/>
      <c r="E200" s="263"/>
      <c r="F200" s="372"/>
      <c r="G200" s="393"/>
      <c r="H200" s="372"/>
      <c r="I200" s="363"/>
      <c r="J200" s="363"/>
      <c r="K200" s="260"/>
      <c r="L200" s="260"/>
    </row>
    <row r="201" spans="1:12" s="146" customFormat="1" ht="23.25" customHeight="1">
      <c r="A201" s="392"/>
      <c r="B201" s="392"/>
      <c r="C201" s="269"/>
      <c r="D201" s="393"/>
      <c r="E201" s="263"/>
      <c r="F201" s="372"/>
      <c r="G201" s="393"/>
      <c r="H201" s="372"/>
      <c r="I201" s="363"/>
      <c r="J201" s="363"/>
      <c r="K201" s="260"/>
      <c r="L201" s="260"/>
    </row>
    <row r="202" spans="1:12" s="146" customFormat="1" ht="23.25" customHeight="1">
      <c r="A202" s="392"/>
      <c r="B202" s="392"/>
      <c r="C202" s="269"/>
      <c r="D202" s="393"/>
      <c r="E202" s="263"/>
      <c r="F202" s="372"/>
      <c r="G202" s="393"/>
      <c r="H202" s="372"/>
      <c r="I202" s="363"/>
      <c r="J202" s="363"/>
      <c r="K202" s="260"/>
      <c r="L202" s="260"/>
    </row>
    <row r="203" spans="1:12" s="146" customFormat="1" ht="23.25" customHeight="1">
      <c r="A203" s="392"/>
      <c r="B203" s="392"/>
      <c r="C203" s="269"/>
      <c r="D203" s="393"/>
      <c r="E203" s="263"/>
      <c r="F203" s="372"/>
      <c r="G203" s="393"/>
      <c r="H203" s="372"/>
      <c r="I203" s="363"/>
      <c r="J203" s="363"/>
      <c r="K203" s="260"/>
      <c r="L203" s="260"/>
    </row>
    <row r="204" spans="1:12" s="146" customFormat="1" ht="23.25" customHeight="1">
      <c r="A204" s="392"/>
      <c r="B204" s="392"/>
      <c r="C204" s="269"/>
      <c r="D204" s="393"/>
      <c r="E204" s="263"/>
      <c r="F204" s="372"/>
      <c r="G204" s="393"/>
      <c r="H204" s="372"/>
      <c r="I204" s="363"/>
      <c r="J204" s="363"/>
      <c r="K204" s="260"/>
      <c r="L204" s="260"/>
    </row>
    <row r="205" spans="1:12" s="146" customFormat="1" ht="23.25" customHeight="1">
      <c r="A205" s="392"/>
      <c r="B205" s="392"/>
      <c r="C205" s="269"/>
      <c r="D205" s="393"/>
      <c r="E205" s="263"/>
      <c r="F205" s="372"/>
      <c r="G205" s="393"/>
      <c r="H205" s="372"/>
      <c r="I205" s="363"/>
      <c r="J205" s="363"/>
      <c r="K205" s="260"/>
      <c r="L205" s="260"/>
    </row>
    <row r="206" spans="1:12" s="146" customFormat="1" ht="23.25" customHeight="1">
      <c r="A206" s="249" t="s">
        <v>163</v>
      </c>
      <c r="B206" s="249"/>
      <c r="C206" s="264" t="s">
        <v>18</v>
      </c>
      <c r="D206" s="258"/>
      <c r="E206" s="263"/>
      <c r="F206" s="393"/>
      <c r="G206" s="372"/>
      <c r="H206" s="363"/>
      <c r="I206" s="363"/>
      <c r="J206" s="260"/>
      <c r="K206" s="260"/>
      <c r="L206" s="363"/>
    </row>
    <row r="207" spans="1:12" s="146" customFormat="1" ht="33" customHeight="1">
      <c r="A207" s="396"/>
      <c r="B207" s="249"/>
      <c r="C207" s="481" t="s">
        <v>255</v>
      </c>
      <c r="D207" s="473"/>
      <c r="E207" s="473"/>
      <c r="F207" s="473"/>
      <c r="G207" s="473"/>
      <c r="H207" s="473"/>
      <c r="I207" s="473"/>
      <c r="J207" s="473"/>
      <c r="K207" s="473"/>
      <c r="L207" s="473"/>
    </row>
    <row r="208" spans="1:12" s="146" customFormat="1" ht="2.25" customHeight="1">
      <c r="A208" s="249"/>
      <c r="B208" s="249"/>
      <c r="C208" s="263"/>
      <c r="D208" s="252"/>
      <c r="E208" s="252"/>
      <c r="F208" s="252"/>
      <c r="G208" s="263"/>
      <c r="H208" s="263"/>
      <c r="I208" s="400"/>
      <c r="J208" s="385"/>
      <c r="K208" s="400"/>
      <c r="L208" s="385"/>
    </row>
    <row r="209" spans="1:12" s="146" customFormat="1" ht="8.25" customHeight="1">
      <c r="A209" s="249"/>
      <c r="B209" s="249"/>
      <c r="C209" s="263"/>
      <c r="D209" s="252"/>
      <c r="E209" s="252"/>
      <c r="F209" s="252"/>
      <c r="G209" s="263"/>
      <c r="H209" s="263"/>
      <c r="I209" s="400"/>
      <c r="J209" s="385"/>
      <c r="K209" s="400"/>
      <c r="L209" s="385"/>
    </row>
    <row r="210" spans="1:12" s="154" customFormat="1" ht="22.5">
      <c r="A210" s="249" t="s">
        <v>164</v>
      </c>
      <c r="B210" s="249" t="s">
        <v>34</v>
      </c>
      <c r="C210" s="264" t="s">
        <v>73</v>
      </c>
      <c r="D210" s="19"/>
      <c r="E210" s="252"/>
      <c r="F210" s="252"/>
      <c r="G210" s="252"/>
      <c r="H210" s="265"/>
      <c r="I210" s="265"/>
      <c r="J210" s="266"/>
      <c r="K210" s="266"/>
      <c r="L210" s="265"/>
    </row>
    <row r="211" spans="1:12" s="154" customFormat="1" ht="23.25" thickBot="1">
      <c r="A211" s="249"/>
      <c r="B211" s="249"/>
      <c r="C211" s="397"/>
      <c r="D211" s="252"/>
      <c r="E211" s="19"/>
      <c r="F211" s="19"/>
      <c r="G211" s="260"/>
      <c r="H211" s="398"/>
      <c r="I211" s="487" t="s">
        <v>87</v>
      </c>
      <c r="J211" s="487"/>
      <c r="K211" s="487" t="s">
        <v>88</v>
      </c>
      <c r="L211" s="487"/>
    </row>
    <row r="212" spans="1:12" s="154" customFormat="1" ht="22.5">
      <c r="A212" s="249"/>
      <c r="B212" s="249"/>
      <c r="C212" s="263"/>
      <c r="D212" s="252"/>
      <c r="E212" s="252"/>
      <c r="F212" s="252"/>
      <c r="G212" s="263"/>
      <c r="H212" s="263"/>
      <c r="I212" s="399" t="s">
        <v>206</v>
      </c>
      <c r="J212" s="399" t="s">
        <v>134</v>
      </c>
      <c r="K212" s="399" t="s">
        <v>206</v>
      </c>
      <c r="L212" s="399" t="s">
        <v>134</v>
      </c>
    </row>
    <row r="213" spans="1:12" s="154" customFormat="1" ht="22.5">
      <c r="A213" s="249"/>
      <c r="B213" s="249"/>
      <c r="C213" s="264"/>
      <c r="D213" s="252"/>
      <c r="E213" s="252"/>
      <c r="F213" s="252"/>
      <c r="G213" s="252"/>
      <c r="H213" s="263"/>
      <c r="I213" s="265"/>
      <c r="J213" s="266"/>
      <c r="K213" s="266"/>
      <c r="L213" s="265"/>
    </row>
    <row r="214" spans="1:12" s="154" customFormat="1" ht="22.5">
      <c r="A214" s="249"/>
      <c r="B214" s="249"/>
      <c r="C214" s="264"/>
      <c r="D214" s="252"/>
      <c r="E214" s="252"/>
      <c r="F214" s="252"/>
      <c r="G214" s="252"/>
      <c r="H214" s="263"/>
      <c r="I214" s="265"/>
      <c r="J214" s="266"/>
      <c r="K214" s="266"/>
      <c r="L214" s="265"/>
    </row>
    <row r="215" spans="1:12" s="154" customFormat="1" ht="22.5">
      <c r="A215" s="249"/>
      <c r="B215" s="249"/>
      <c r="C215" s="263" t="s">
        <v>199</v>
      </c>
      <c r="D215" s="252"/>
      <c r="E215" s="252"/>
      <c r="F215" s="252"/>
      <c r="G215" s="263"/>
      <c r="H215" s="263"/>
      <c r="I215" s="400">
        <f>'Consol PL'!E20</f>
        <v>34446</v>
      </c>
      <c r="J215" s="400">
        <f>'Consol PL'!G20</f>
        <v>1502</v>
      </c>
      <c r="K215" s="400">
        <f>'Consol PL'!I20</f>
        <v>65588</v>
      </c>
      <c r="L215" s="400">
        <f>'Consol PL'!K20</f>
        <v>1185</v>
      </c>
    </row>
    <row r="216" spans="1:12" s="154" customFormat="1" ht="22.5">
      <c r="A216" s="249"/>
      <c r="B216" s="249"/>
      <c r="C216" s="263" t="s">
        <v>225</v>
      </c>
      <c r="D216" s="252"/>
      <c r="E216" s="252"/>
      <c r="F216" s="252"/>
      <c r="G216" s="263"/>
      <c r="H216" s="263"/>
      <c r="I216" s="400">
        <v>248458</v>
      </c>
      <c r="J216" s="385">
        <v>174083</v>
      </c>
      <c r="K216" s="400">
        <v>248458</v>
      </c>
      <c r="L216" s="385">
        <v>174083</v>
      </c>
    </row>
    <row r="217" spans="1:12" s="154" customFormat="1" ht="22.5">
      <c r="A217" s="249"/>
      <c r="B217" s="249"/>
      <c r="C217" s="263"/>
      <c r="D217" s="252"/>
      <c r="E217" s="252"/>
      <c r="F217" s="252"/>
      <c r="G217" s="263"/>
      <c r="H217" s="263"/>
      <c r="I217" s="400"/>
      <c r="J217" s="385"/>
      <c r="K217" s="400"/>
      <c r="L217" s="385"/>
    </row>
    <row r="218" spans="1:12" s="154" customFormat="1" ht="22.5">
      <c r="A218" s="249"/>
      <c r="B218" s="249"/>
      <c r="C218" s="263"/>
      <c r="D218" s="252"/>
      <c r="E218" s="252"/>
      <c r="F218" s="252"/>
      <c r="G218" s="263"/>
      <c r="H218" s="263"/>
      <c r="I218" s="401" t="s">
        <v>181</v>
      </c>
      <c r="J218" s="401" t="s">
        <v>181</v>
      </c>
      <c r="K218" s="401" t="s">
        <v>181</v>
      </c>
      <c r="L218" s="401" t="s">
        <v>181</v>
      </c>
    </row>
    <row r="219" spans="1:12" s="154" customFormat="1" ht="22.5">
      <c r="A219" s="249"/>
      <c r="B219" s="249"/>
      <c r="C219" s="263" t="s">
        <v>180</v>
      </c>
      <c r="D219" s="252"/>
      <c r="E219" s="252"/>
      <c r="F219" s="252"/>
      <c r="G219" s="263"/>
      <c r="H219" s="263"/>
      <c r="I219" s="402">
        <v>13.87</v>
      </c>
      <c r="J219" s="402">
        <f>J215/J216*100</f>
        <v>0.862806822033168</v>
      </c>
      <c r="K219" s="402">
        <f>K215/K216*100</f>
        <v>26.398023005900395</v>
      </c>
      <c r="L219" s="402">
        <f>L215/L216*100</f>
        <v>0.6807097763710415</v>
      </c>
    </row>
    <row r="220" spans="1:4" s="154" customFormat="1" ht="22.5">
      <c r="A220" s="249"/>
      <c r="B220" s="249"/>
      <c r="D220" s="252"/>
    </row>
    <row r="221" spans="3:12" ht="18.75">
      <c r="C221" s="235"/>
      <c r="D221" s="232"/>
      <c r="E221" s="235"/>
      <c r="F221" s="234"/>
      <c r="G221" s="234"/>
      <c r="H221" s="233"/>
      <c r="I221" s="234"/>
      <c r="J221" s="231"/>
      <c r="K221" s="236"/>
      <c r="L221" s="231"/>
    </row>
    <row r="222" spans="3:12" ht="18.75">
      <c r="C222" s="235"/>
      <c r="D222" s="232"/>
      <c r="E222" s="235"/>
      <c r="F222" s="234"/>
      <c r="G222" s="234"/>
      <c r="H222" s="233"/>
      <c r="I222" s="234"/>
      <c r="J222" s="231"/>
      <c r="K222" s="236"/>
      <c r="L222" s="231"/>
    </row>
    <row r="223" spans="3:12" ht="18.75">
      <c r="C223" s="235"/>
      <c r="E223" s="235"/>
      <c r="F223" s="234"/>
      <c r="G223" s="234"/>
      <c r="H223" s="233"/>
      <c r="I223" s="234"/>
      <c r="J223" s="231"/>
      <c r="K223" s="236"/>
      <c r="L223" s="231"/>
    </row>
  </sheetData>
  <mergeCells count="39">
    <mergeCell ref="C25:L25"/>
    <mergeCell ref="K211:L211"/>
    <mergeCell ref="I211:J211"/>
    <mergeCell ref="C140:L140"/>
    <mergeCell ref="C154:L155"/>
    <mergeCell ref="C174:L174"/>
    <mergeCell ref="C189:D190"/>
    <mergeCell ref="C179:D179"/>
    <mergeCell ref="C95:L95"/>
    <mergeCell ref="C40:L40"/>
    <mergeCell ref="C10:L10"/>
    <mergeCell ref="C12:L12"/>
    <mergeCell ref="C33:L33"/>
    <mergeCell ref="C103:L103"/>
    <mergeCell ref="C38:L38"/>
    <mergeCell ref="C51:L51"/>
    <mergeCell ref="C30:L30"/>
    <mergeCell ref="C35:L35"/>
    <mergeCell ref="C99:L99"/>
    <mergeCell ref="C13:L13"/>
    <mergeCell ref="C60:D60"/>
    <mergeCell ref="C65:D65"/>
    <mergeCell ref="C84:D84"/>
    <mergeCell ref="C85:D85"/>
    <mergeCell ref="C61:D61"/>
    <mergeCell ref="C117:L117"/>
    <mergeCell ref="G128:H128"/>
    <mergeCell ref="E179:F179"/>
    <mergeCell ref="C207:L207"/>
    <mergeCell ref="C119:L119"/>
    <mergeCell ref="C121:L121"/>
    <mergeCell ref="C123:L123"/>
    <mergeCell ref="C177:L177"/>
    <mergeCell ref="C171:L171"/>
    <mergeCell ref="C184:D184"/>
    <mergeCell ref="C106:L106"/>
    <mergeCell ref="C115:L115"/>
    <mergeCell ref="C116:L116"/>
    <mergeCell ref="C97:L97"/>
  </mergeCells>
  <printOptions/>
  <pageMargins left="0.65" right="0.21" top="0.71" bottom="1" header="0.5" footer="0.5"/>
  <pageSetup firstPageNumber="5" useFirstPageNumber="1" fitToHeight="0" horizontalDpi="600" verticalDpi="600" orientation="portrait" paperSize="9" scale="51" r:id="rId2"/>
  <headerFooter alignWithMargins="0">
    <oddFooter>&amp;C&amp;P</oddFooter>
  </headerFooter>
  <rowBreaks count="3" manualBreakCount="3">
    <brk id="49" max="11" man="1"/>
    <brk id="112" max="11" man="1"/>
    <brk id="17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1</cp:lastModifiedBy>
  <cp:lastPrinted>2008-08-12T08:46:03Z</cp:lastPrinted>
  <dcterms:created xsi:type="dcterms:W3CDTF">1998-02-04T06:25:46Z</dcterms:created>
  <dcterms:modified xsi:type="dcterms:W3CDTF">2008-08-12T10:12:09Z</dcterms:modified>
  <cp:category/>
  <cp:version/>
  <cp:contentType/>
  <cp:contentStatus/>
</cp:coreProperties>
</file>